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10" windowWidth="23100" windowHeight="10410" activeTab="1"/>
  </bookViews>
  <sheets>
    <sheet name="港墘1.6-1.10" sheetId="1" r:id="rId1"/>
    <sheet name="1.13-1.17" sheetId="2" r:id="rId2"/>
  </sheets>
  <definedNames>
    <definedName name="_xlnm.Print_Area" localSheetId="0">'港墘1.6-1.10'!$A$1:$AK$35</definedName>
  </definedNames>
  <calcPr calcId="125725"/>
</workbook>
</file>

<file path=xl/calcChain.xml><?xml version="1.0" encoding="utf-8"?>
<calcChain xmlns="http://schemas.openxmlformats.org/spreadsheetml/2006/main">
  <c r="M36" i="2"/>
  <c r="P36" s="1"/>
  <c r="M35"/>
  <c r="P35"/>
  <c r="M34"/>
  <c r="P34" s="1"/>
  <c r="M33"/>
  <c r="P33"/>
  <c r="AA31" i="1" l="1"/>
  <c r="Z31" s="1"/>
  <c r="AD31" s="1"/>
  <c r="AA30"/>
  <c r="Z30"/>
  <c r="AD30" s="1"/>
  <c r="AA29"/>
  <c r="Z29" s="1"/>
  <c r="AD29" s="1"/>
  <c r="AG34" i="2" l="1"/>
  <c r="AG33"/>
  <c r="W30"/>
  <c r="I30"/>
  <c r="W29"/>
  <c r="AG28"/>
  <c r="W28"/>
  <c r="I28"/>
  <c r="AG27"/>
  <c r="AG26"/>
  <c r="E26"/>
  <c r="I26" s="1"/>
  <c r="AG25"/>
  <c r="AG21"/>
  <c r="AG20"/>
  <c r="W20"/>
  <c r="AG19"/>
  <c r="S19"/>
  <c r="W19" s="1"/>
  <c r="AG18"/>
  <c r="I16"/>
  <c r="P15"/>
  <c r="AG14"/>
  <c r="AG13"/>
  <c r="A13"/>
  <c r="A20" s="1"/>
  <c r="AG12"/>
  <c r="AG11"/>
  <c r="I9"/>
  <c r="AG7"/>
  <c r="AG6"/>
  <c r="AG5"/>
  <c r="AG4"/>
  <c r="F2"/>
  <c r="AA36" s="1"/>
  <c r="Z36" s="1"/>
  <c r="AD36" s="1"/>
  <c r="I33" i="1"/>
  <c r="P32"/>
  <c r="W31"/>
  <c r="AG30"/>
  <c r="AG29"/>
  <c r="I27"/>
  <c r="AD26"/>
  <c r="AG25"/>
  <c r="AD25"/>
  <c r="AG24"/>
  <c r="AG23"/>
  <c r="AG22"/>
  <c r="S21"/>
  <c r="AD20"/>
  <c r="S20"/>
  <c r="AG19"/>
  <c r="AG18"/>
  <c r="AG17"/>
  <c r="S17"/>
  <c r="W17" s="1"/>
  <c r="AG16"/>
  <c r="W15"/>
  <c r="W14"/>
  <c r="I14"/>
  <c r="AG13"/>
  <c r="AG12"/>
  <c r="A12"/>
  <c r="A18" s="1"/>
  <c r="AG11"/>
  <c r="I11"/>
  <c r="AG10"/>
  <c r="W9"/>
  <c r="W8"/>
  <c r="AG7"/>
  <c r="AG6"/>
  <c r="AG5"/>
  <c r="W5"/>
  <c r="AG4"/>
  <c r="F2"/>
  <c r="F32" s="1"/>
  <c r="E32" s="1"/>
  <c r="I32" s="1"/>
  <c r="F5" i="2" l="1"/>
  <c r="E5" s="1"/>
  <c r="I5" s="1"/>
  <c r="AA6"/>
  <c r="Z6" s="1"/>
  <c r="AD6" s="1"/>
  <c r="F7"/>
  <c r="E7" s="1"/>
  <c r="I7" s="1"/>
  <c r="M12"/>
  <c r="L12" s="1"/>
  <c r="P12" s="1"/>
  <c r="T5"/>
  <c r="S5" s="1"/>
  <c r="W5" s="1"/>
  <c r="M6"/>
  <c r="L6" s="1"/>
  <c r="P6" s="1"/>
  <c r="T7"/>
  <c r="S7" s="1"/>
  <c r="W7" s="1"/>
  <c r="F8"/>
  <c r="E8" s="1"/>
  <c r="I8" s="1"/>
  <c r="A24" i="1"/>
  <c r="A19"/>
  <c r="A21" i="2"/>
  <c r="A27"/>
  <c r="F5" i="1"/>
  <c r="E5" s="1"/>
  <c r="I5" s="1"/>
  <c r="AA5"/>
  <c r="Z5" s="1"/>
  <c r="AD5" s="1"/>
  <c r="F6"/>
  <c r="E6" s="1"/>
  <c r="I6" s="1"/>
  <c r="T6"/>
  <c r="S6" s="1"/>
  <c r="W6" s="1"/>
  <c r="M7"/>
  <c r="L7" s="1"/>
  <c r="P7" s="1"/>
  <c r="AA7"/>
  <c r="Z7" s="1"/>
  <c r="AD7" s="1"/>
  <c r="F8"/>
  <c r="E8" s="1"/>
  <c r="I8" s="1"/>
  <c r="M9"/>
  <c r="L9" s="1"/>
  <c r="P9" s="1"/>
  <c r="F11"/>
  <c r="T11"/>
  <c r="S11" s="1"/>
  <c r="W11" s="1"/>
  <c r="F12"/>
  <c r="E12" s="1"/>
  <c r="I12" s="1"/>
  <c r="T12"/>
  <c r="S12" s="1"/>
  <c r="W12" s="1"/>
  <c r="A13"/>
  <c r="F13"/>
  <c r="E13" s="1"/>
  <c r="I13" s="1"/>
  <c r="T13"/>
  <c r="S13" s="1"/>
  <c r="W13" s="1"/>
  <c r="M14"/>
  <c r="L14" s="1"/>
  <c r="P14" s="1"/>
  <c r="AA14"/>
  <c r="Z14" s="1"/>
  <c r="AD14" s="1"/>
  <c r="M17"/>
  <c r="L17" s="1"/>
  <c r="P17" s="1"/>
  <c r="AA17"/>
  <c r="Z17" s="1"/>
  <c r="AD17" s="1"/>
  <c r="M18"/>
  <c r="L18" s="1"/>
  <c r="P18" s="1"/>
  <c r="F19"/>
  <c r="E19" s="1"/>
  <c r="I19" s="1"/>
  <c r="AA19"/>
  <c r="Z19" s="1"/>
  <c r="AD19" s="1"/>
  <c r="F20"/>
  <c r="E20" s="1"/>
  <c r="I20" s="1"/>
  <c r="F21"/>
  <c r="E21" s="1"/>
  <c r="I21" s="1"/>
  <c r="F23"/>
  <c r="E23" s="1"/>
  <c r="I23" s="1"/>
  <c r="T23"/>
  <c r="S23" s="1"/>
  <c r="W23" s="1"/>
  <c r="F24"/>
  <c r="E24" s="1"/>
  <c r="I24" s="1"/>
  <c r="T24"/>
  <c r="S24" s="1"/>
  <c r="W24" s="1"/>
  <c r="F25"/>
  <c r="E25" s="1"/>
  <c r="I25" s="1"/>
  <c r="T25"/>
  <c r="S25" s="1"/>
  <c r="W25" s="1"/>
  <c r="M26"/>
  <c r="L26" s="1"/>
  <c r="P26" s="1"/>
  <c r="M29"/>
  <c r="L29" s="1"/>
  <c r="P29" s="1"/>
  <c r="M30"/>
  <c r="L30" s="1"/>
  <c r="P30" s="1"/>
  <c r="M5" i="2"/>
  <c r="L5" s="1"/>
  <c r="P5" s="1"/>
  <c r="AA5"/>
  <c r="Z5" s="1"/>
  <c r="AD5" s="1"/>
  <c r="F6"/>
  <c r="E6" s="1"/>
  <c r="I6" s="1"/>
  <c r="T6"/>
  <c r="S6" s="1"/>
  <c r="W6" s="1"/>
  <c r="M7"/>
  <c r="L7" s="1"/>
  <c r="P7" s="1"/>
  <c r="M8"/>
  <c r="L8" s="1"/>
  <c r="P8" s="1"/>
  <c r="M9"/>
  <c r="L9" s="1"/>
  <c r="P9" s="1"/>
  <c r="F12"/>
  <c r="E12" s="1"/>
  <c r="I12" s="1"/>
  <c r="T12"/>
  <c r="S12" s="1"/>
  <c r="W12" s="1"/>
  <c r="F13"/>
  <c r="E13" s="1"/>
  <c r="I13" s="1"/>
  <c r="T13"/>
  <c r="S13" s="1"/>
  <c r="W13" s="1"/>
  <c r="A14"/>
  <c r="F14"/>
  <c r="E14" s="1"/>
  <c r="I14" s="1"/>
  <c r="T14"/>
  <c r="S14" s="1"/>
  <c r="W14" s="1"/>
  <c r="M19"/>
  <c r="L19" s="1"/>
  <c r="P19" s="1"/>
  <c r="F20"/>
  <c r="E20" s="1"/>
  <c r="I20" s="1"/>
  <c r="M21"/>
  <c r="L21" s="1"/>
  <c r="P21" s="1"/>
  <c r="F22"/>
  <c r="E22" s="1"/>
  <c r="I22" s="1"/>
  <c r="F24"/>
  <c r="E24" s="1"/>
  <c r="I24" s="1"/>
  <c r="F26"/>
  <c r="T26"/>
  <c r="S26" s="1"/>
  <c r="W26" s="1"/>
  <c r="F27"/>
  <c r="E27" s="1"/>
  <c r="I27" s="1"/>
  <c r="T27"/>
  <c r="S27" s="1"/>
  <c r="W27" s="1"/>
  <c r="M30"/>
  <c r="L30" s="1"/>
  <c r="P30" s="1"/>
  <c r="F33"/>
  <c r="E33" s="1"/>
  <c r="I33" s="1"/>
  <c r="T33"/>
  <c r="S33" s="1"/>
  <c r="W33" s="1"/>
  <c r="F34"/>
  <c r="E34" s="1"/>
  <c r="I34" s="1"/>
  <c r="AA34"/>
  <c r="Z34" s="1"/>
  <c r="AD34" s="1"/>
  <c r="AA35"/>
  <c r="Z35" s="1"/>
  <c r="AD35" s="1"/>
  <c r="AA37"/>
  <c r="Z37" s="1"/>
  <c r="AD37" s="1"/>
  <c r="M5" i="1"/>
  <c r="L5" s="1"/>
  <c r="P5" s="1"/>
  <c r="T5"/>
  <c r="M6"/>
  <c r="L6" s="1"/>
  <c r="P6" s="1"/>
  <c r="AA6"/>
  <c r="Z6" s="1"/>
  <c r="AD6" s="1"/>
  <c r="F7"/>
  <c r="E7" s="1"/>
  <c r="I7" s="1"/>
  <c r="T7"/>
  <c r="S7" s="1"/>
  <c r="W7" s="1"/>
  <c r="M8"/>
  <c r="L8" s="1"/>
  <c r="P8" s="1"/>
  <c r="AA8"/>
  <c r="Z8" s="1"/>
  <c r="AD8" s="1"/>
  <c r="M11"/>
  <c r="L11" s="1"/>
  <c r="P11" s="1"/>
  <c r="AA11"/>
  <c r="Z11" s="1"/>
  <c r="AD11" s="1"/>
  <c r="M12"/>
  <c r="L12" s="1"/>
  <c r="P12" s="1"/>
  <c r="AA12"/>
  <c r="Z12" s="1"/>
  <c r="AD12" s="1"/>
  <c r="M13"/>
  <c r="L13" s="1"/>
  <c r="P13" s="1"/>
  <c r="AA13"/>
  <c r="Z13" s="1"/>
  <c r="AD13" s="1"/>
  <c r="F17"/>
  <c r="E17" s="1"/>
  <c r="I17" s="1"/>
  <c r="T17"/>
  <c r="F18"/>
  <c r="E18" s="1"/>
  <c r="I18" s="1"/>
  <c r="AA18"/>
  <c r="Z18" s="1"/>
  <c r="AD18" s="1"/>
  <c r="M19"/>
  <c r="L19" s="1"/>
  <c r="P19" s="1"/>
  <c r="T20"/>
  <c r="T21"/>
  <c r="M23"/>
  <c r="L23" s="1"/>
  <c r="P23" s="1"/>
  <c r="AA23"/>
  <c r="Z23" s="1"/>
  <c r="AD23" s="1"/>
  <c r="M24"/>
  <c r="L24" s="1"/>
  <c r="P24" s="1"/>
  <c r="AA24"/>
  <c r="Z24" s="1"/>
  <c r="AD24" s="1"/>
  <c r="M25"/>
  <c r="P25" s="1"/>
  <c r="I26"/>
  <c r="F29"/>
  <c r="E29" s="1"/>
  <c r="I29" s="1"/>
  <c r="T29"/>
  <c r="S29" s="1"/>
  <c r="W29" s="1"/>
  <c r="F30"/>
  <c r="E30" s="1"/>
  <c r="I30" s="1"/>
  <c r="T30"/>
  <c r="S30" s="1"/>
  <c r="W30" s="1"/>
  <c r="F31"/>
  <c r="E31" s="1"/>
  <c r="I31" s="1"/>
  <c r="AA12" i="2"/>
  <c r="Z12" s="1"/>
  <c r="AD12" s="1"/>
  <c r="M13"/>
  <c r="L13" s="1"/>
  <c r="P13" s="1"/>
  <c r="AA13"/>
  <c r="Z13" s="1"/>
  <c r="AD13" s="1"/>
  <c r="M14"/>
  <c r="L14" s="1"/>
  <c r="P14" s="1"/>
  <c r="AA14"/>
  <c r="Z14" s="1"/>
  <c r="AD14" s="1"/>
  <c r="F15"/>
  <c r="E15" s="1"/>
  <c r="I15" s="1"/>
  <c r="F19"/>
  <c r="E19" s="1"/>
  <c r="I19" s="1"/>
  <c r="T19"/>
  <c r="M20"/>
  <c r="L20" s="1"/>
  <c r="P20" s="1"/>
  <c r="F21"/>
  <c r="E21" s="1"/>
  <c r="I21" s="1"/>
  <c r="F23"/>
  <c r="E23" s="1"/>
  <c r="I23" s="1"/>
  <c r="M26"/>
  <c r="L26" s="1"/>
  <c r="P26" s="1"/>
  <c r="AA26"/>
  <c r="Z26" s="1"/>
  <c r="AD26" s="1"/>
  <c r="M27"/>
  <c r="L27" s="1"/>
  <c r="P27" s="1"/>
  <c r="AA27"/>
  <c r="Z27" s="1"/>
  <c r="AD27" s="1"/>
  <c r="M28"/>
  <c r="L28" s="1"/>
  <c r="P28" s="1"/>
  <c r="AA28"/>
  <c r="Z28" s="1"/>
  <c r="AD28" s="1"/>
  <c r="M29"/>
  <c r="L29" s="1"/>
  <c r="P29" s="1"/>
  <c r="AA33"/>
  <c r="Z33" s="1"/>
  <c r="AD33" s="1"/>
  <c r="F35"/>
  <c r="E35" s="1"/>
  <c r="I35" s="1"/>
  <c r="T35"/>
  <c r="S35" s="1"/>
  <c r="W35" s="1"/>
  <c r="F36"/>
  <c r="E36" s="1"/>
  <c r="I36" s="1"/>
  <c r="I39" l="1"/>
  <c r="W34" i="1"/>
  <c r="W39" i="2"/>
  <c r="A30" i="1"/>
  <c r="A31" s="1"/>
  <c r="A25"/>
  <c r="AD39" i="2"/>
  <c r="P34" i="1"/>
  <c r="P39" i="2"/>
  <c r="AE39" s="1"/>
  <c r="AD34" i="1"/>
  <c r="A34" i="2"/>
  <c r="A35" s="1"/>
  <c r="A28"/>
  <c r="I34" i="1"/>
  <c r="AE34" s="1"/>
</calcChain>
</file>

<file path=xl/sharedStrings.xml><?xml version="1.0" encoding="utf-8"?>
<sst xmlns="http://schemas.openxmlformats.org/spreadsheetml/2006/main" count="575" uniqueCount="222">
  <si>
    <t xml:space="preserve"> 預 估 人 數：</t>
    <phoneticPr fontId="5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</si>
  <si>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</si>
  <si>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</si>
  <si>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</si>
  <si>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品名</t>
    <phoneticPr fontId="4" type="noConversion"/>
  </si>
  <si>
    <t>數量</t>
    <phoneticPr fontId="4" type="noConversion"/>
  </si>
  <si>
    <t>單位</t>
    <phoneticPr fontId="4" type="noConversion"/>
  </si>
  <si>
    <t>單價</t>
    <phoneticPr fontId="4" type="noConversion"/>
  </si>
  <si>
    <t>單價</t>
    <phoneticPr fontId="4" type="noConversion"/>
  </si>
  <si>
    <t>小計</t>
    <phoneticPr fontId="4" type="noConversion"/>
  </si>
  <si>
    <t>小計</t>
    <phoneticPr fontId="4" type="noConversion"/>
  </si>
  <si>
    <t>品名</t>
    <phoneticPr fontId="4" type="noConversion"/>
  </si>
  <si>
    <t>數量</t>
    <phoneticPr fontId="4" type="noConversion"/>
  </si>
  <si>
    <t>單位</t>
    <phoneticPr fontId="4" type="noConversion"/>
  </si>
  <si>
    <t>營養分析表</t>
    <phoneticPr fontId="4" type="noConversion"/>
  </si>
  <si>
    <t>營養分析表</t>
    <phoneticPr fontId="4" type="noConversion"/>
  </si>
  <si>
    <t>香菇肉燥</t>
    <phoneticPr fontId="3" type="noConversion"/>
  </si>
  <si>
    <t>什錦三絲</t>
    <phoneticPr fontId="3" type="noConversion"/>
  </si>
  <si>
    <t>蒜香青菜</t>
    <phoneticPr fontId="3" type="noConversion"/>
  </si>
  <si>
    <t>蒜香青菜</t>
    <phoneticPr fontId="3" type="noConversion"/>
  </si>
  <si>
    <t>香菇雞湯</t>
    <phoneticPr fontId="3" type="noConversion"/>
  </si>
  <si>
    <t>熱量:</t>
    <phoneticPr fontId="4" type="noConversion"/>
  </si>
  <si>
    <t>熱量:</t>
    <phoneticPr fontId="4" type="noConversion"/>
  </si>
  <si>
    <t>卡</t>
    <phoneticPr fontId="4" type="noConversion"/>
  </si>
  <si>
    <t>卡</t>
    <phoneticPr fontId="4" type="noConversion"/>
  </si>
  <si>
    <t>份數/EX</t>
    <phoneticPr fontId="4" type="noConversion"/>
  </si>
  <si>
    <t>份數/EX</t>
    <phoneticPr fontId="4" type="noConversion"/>
  </si>
  <si>
    <t>營養基準建議</t>
    <phoneticPr fontId="4" type="noConversion"/>
  </si>
  <si>
    <t>營養基準建議</t>
    <phoneticPr fontId="4" type="noConversion"/>
  </si>
  <si>
    <t>絞肉</t>
    <phoneticPr fontId="3" type="noConversion"/>
  </si>
  <si>
    <t>絞肉</t>
    <phoneticPr fontId="3" type="noConversion"/>
  </si>
  <si>
    <t>K</t>
    <phoneticPr fontId="4" type="noConversion"/>
  </si>
  <si>
    <t>K</t>
    <phoneticPr fontId="4" type="noConversion"/>
  </si>
  <si>
    <t>鮮筍絲</t>
    <phoneticPr fontId="3" type="noConversion"/>
  </si>
  <si>
    <t>鮮筍絲</t>
    <phoneticPr fontId="3" type="noConversion"/>
  </si>
  <si>
    <t>k</t>
    <phoneticPr fontId="4" type="noConversion"/>
  </si>
  <si>
    <t>k</t>
    <phoneticPr fontId="4" type="noConversion"/>
  </si>
  <si>
    <t>油菜段</t>
    <phoneticPr fontId="3" type="noConversion"/>
  </si>
  <si>
    <t>油菜段</t>
    <phoneticPr fontId="3" type="noConversion"/>
  </si>
  <si>
    <t>鮮香菇</t>
    <phoneticPr fontId="3" type="noConversion"/>
  </si>
  <si>
    <t>蛋白質</t>
    <phoneticPr fontId="4" type="noConversion"/>
  </si>
  <si>
    <t>蛋白質</t>
    <phoneticPr fontId="4" type="noConversion"/>
  </si>
  <si>
    <t>g</t>
    <phoneticPr fontId="4" type="noConversion"/>
  </si>
  <si>
    <t>g</t>
    <phoneticPr fontId="4" type="noConversion"/>
  </si>
  <si>
    <t>主食</t>
    <phoneticPr fontId="4" type="noConversion"/>
  </si>
  <si>
    <t>主食</t>
    <phoneticPr fontId="4" type="noConversion"/>
  </si>
  <si>
    <t>3.5-4.5</t>
    <phoneticPr fontId="4" type="noConversion"/>
  </si>
  <si>
    <t>3.5-4.5</t>
    <phoneticPr fontId="4" type="noConversion"/>
  </si>
  <si>
    <t>白</t>
    <phoneticPr fontId="3" type="noConversion"/>
  </si>
  <si>
    <t>白</t>
    <phoneticPr fontId="3" type="noConversion"/>
  </si>
  <si>
    <t>洋蔥小丁</t>
    <phoneticPr fontId="3" type="noConversion"/>
  </si>
  <si>
    <t>洋蔥絲</t>
    <phoneticPr fontId="3" type="noConversion"/>
  </si>
  <si>
    <t>洋蔥絲</t>
    <phoneticPr fontId="3" type="noConversion"/>
  </si>
  <si>
    <t>紅K絲</t>
    <phoneticPr fontId="3" type="noConversion"/>
  </si>
  <si>
    <t>紅K絲</t>
    <phoneticPr fontId="3" type="noConversion"/>
  </si>
  <si>
    <t>雞腿丁</t>
    <phoneticPr fontId="3" type="noConversion"/>
  </si>
  <si>
    <t>雞腿丁</t>
    <phoneticPr fontId="3" type="noConversion"/>
  </si>
  <si>
    <t>脂肪</t>
    <phoneticPr fontId="4" type="noConversion"/>
  </si>
  <si>
    <t>脂肪</t>
    <phoneticPr fontId="4" type="noConversion"/>
  </si>
  <si>
    <t>肉魚豆蛋</t>
    <phoneticPr fontId="4" type="noConversion"/>
  </si>
  <si>
    <t>肉魚豆蛋</t>
    <phoneticPr fontId="4" type="noConversion"/>
  </si>
  <si>
    <t>米</t>
    <phoneticPr fontId="3" type="noConversion"/>
  </si>
  <si>
    <t>米</t>
    <phoneticPr fontId="3" type="noConversion"/>
  </si>
  <si>
    <t>鮮香菇絲</t>
    <phoneticPr fontId="3" type="noConversion"/>
  </si>
  <si>
    <t>金珍菇</t>
    <phoneticPr fontId="3" type="noConversion"/>
  </si>
  <si>
    <t>金珍菇</t>
    <phoneticPr fontId="3" type="noConversion"/>
  </si>
  <si>
    <t>k</t>
    <phoneticPr fontId="3" type="noConversion"/>
  </si>
  <si>
    <t>k</t>
    <phoneticPr fontId="3" type="noConversion"/>
  </si>
  <si>
    <t>蒜 末</t>
    <phoneticPr fontId="3" type="noConversion"/>
  </si>
  <si>
    <t>包</t>
    <phoneticPr fontId="4" type="noConversion"/>
  </si>
  <si>
    <t>包</t>
    <phoneticPr fontId="4" type="noConversion"/>
  </si>
  <si>
    <t>白k大丁</t>
    <phoneticPr fontId="3" type="noConversion"/>
  </si>
  <si>
    <t>糖類</t>
    <phoneticPr fontId="4" type="noConversion"/>
  </si>
  <si>
    <t>糖類</t>
    <phoneticPr fontId="4" type="noConversion"/>
  </si>
  <si>
    <t>油脂</t>
    <phoneticPr fontId="4" type="noConversion"/>
  </si>
  <si>
    <t>油脂</t>
    <phoneticPr fontId="4" type="noConversion"/>
  </si>
  <si>
    <t>2.5-3</t>
    <phoneticPr fontId="4" type="noConversion"/>
  </si>
  <si>
    <t>2.5-3</t>
    <phoneticPr fontId="4" type="noConversion"/>
  </si>
  <si>
    <t>飯</t>
    <phoneticPr fontId="3" type="noConversion"/>
  </si>
  <si>
    <t>飯</t>
    <phoneticPr fontId="3" type="noConversion"/>
  </si>
  <si>
    <t>油蔥酥</t>
    <phoneticPr fontId="3" type="noConversion"/>
  </si>
  <si>
    <t>紅蘿蔔絲</t>
    <phoneticPr fontId="3" type="noConversion"/>
  </si>
  <si>
    <t>薑母片</t>
    <phoneticPr fontId="3" type="noConversion"/>
  </si>
  <si>
    <t>蔬菜</t>
    <phoneticPr fontId="4" type="noConversion"/>
  </si>
  <si>
    <t>蔬菜</t>
    <phoneticPr fontId="4" type="noConversion"/>
  </si>
  <si>
    <t>1-1.5</t>
    <phoneticPr fontId="4" type="noConversion"/>
  </si>
  <si>
    <t>1-1.5</t>
    <phoneticPr fontId="4" type="noConversion"/>
  </si>
  <si>
    <t>油蔥酥最後加入才香喔</t>
    <phoneticPr fontId="3" type="noConversion"/>
  </si>
  <si>
    <t>肉絲</t>
    <phoneticPr fontId="3" type="noConversion"/>
  </si>
  <si>
    <t>水果</t>
    <phoneticPr fontId="4" type="noConversion"/>
  </si>
  <si>
    <t>水果</t>
    <phoneticPr fontId="4" type="noConversion"/>
  </si>
  <si>
    <t>滷雞翅(炸也可以)</t>
    <phoneticPr fontId="3" type="noConversion"/>
  </si>
  <si>
    <t>咖哩油豆腐</t>
    <phoneticPr fontId="3" type="noConversion"/>
  </si>
  <si>
    <t>冬菜粉絲湯</t>
    <phoneticPr fontId="3" type="noConversion"/>
  </si>
  <si>
    <t>雞翅cas</t>
    <phoneticPr fontId="3" type="noConversion"/>
  </si>
  <si>
    <t>隻</t>
    <phoneticPr fontId="4" type="noConversion"/>
  </si>
  <si>
    <t>油豆腐</t>
    <phoneticPr fontId="3" type="noConversion"/>
  </si>
  <si>
    <t>炸菜絲</t>
    <phoneticPr fontId="3" type="noConversion"/>
  </si>
  <si>
    <t>紅k絲</t>
    <phoneticPr fontId="3" type="noConversion"/>
  </si>
  <si>
    <t>紅k絲</t>
    <phoneticPr fontId="3" type="noConversion"/>
  </si>
  <si>
    <t>冬粉絲</t>
    <phoneticPr fontId="3" type="noConversion"/>
  </si>
  <si>
    <t>冬粉絲</t>
    <phoneticPr fontId="3" type="noConversion"/>
  </si>
  <si>
    <t>滷包</t>
    <phoneticPr fontId="3" type="noConversion"/>
  </si>
  <si>
    <t>小包</t>
    <phoneticPr fontId="4" type="noConversion"/>
  </si>
  <si>
    <t>蒜末</t>
    <phoneticPr fontId="3" type="noConversion"/>
  </si>
  <si>
    <t>蒜末</t>
    <phoneticPr fontId="3" type="noConversion"/>
  </si>
  <si>
    <t>小白菜段</t>
    <phoneticPr fontId="3" type="noConversion"/>
  </si>
  <si>
    <t>水果</t>
    <phoneticPr fontId="3" type="noConversion"/>
  </si>
  <si>
    <t>水果</t>
    <phoneticPr fontId="3" type="noConversion"/>
  </si>
  <si>
    <t>洋蔥大丁</t>
    <phoneticPr fontId="3" type="noConversion"/>
  </si>
  <si>
    <t>洋蔥大丁</t>
    <phoneticPr fontId="3" type="noConversion"/>
  </si>
  <si>
    <t>冬菜</t>
    <phoneticPr fontId="3" type="noConversion"/>
  </si>
  <si>
    <t>小罐</t>
    <phoneticPr fontId="3" type="noConversion"/>
  </si>
  <si>
    <t>咖哩粉自備</t>
    <phoneticPr fontId="3" type="noConversion"/>
  </si>
  <si>
    <t>南瓜米粉湯</t>
    <phoneticPr fontId="3" type="noConversion"/>
  </si>
  <si>
    <t>咖拉雞腿排(漢堡特餐)</t>
    <phoneticPr fontId="3" type="noConversion"/>
  </si>
  <si>
    <t>炒青蔬</t>
    <phoneticPr fontId="3" type="noConversion"/>
  </si>
  <si>
    <t>南瓜粗絲</t>
    <phoneticPr fontId="3" type="noConversion"/>
  </si>
  <si>
    <t>豆芽菜</t>
    <phoneticPr fontId="3" type="noConversion"/>
  </si>
  <si>
    <t>豆芽菜</t>
    <phoneticPr fontId="3" type="noConversion"/>
  </si>
  <si>
    <t>咖拉雞腿排</t>
    <phoneticPr fontId="3" type="noConversion"/>
  </si>
  <si>
    <t>片</t>
    <phoneticPr fontId="3" type="noConversion"/>
  </si>
  <si>
    <t>小黃瓜絲</t>
    <phoneticPr fontId="3" type="noConversion"/>
  </si>
  <si>
    <t>特</t>
    <phoneticPr fontId="3" type="noConversion"/>
  </si>
  <si>
    <t>特</t>
    <phoneticPr fontId="3" type="noConversion"/>
  </si>
  <si>
    <t>高麗菜絲</t>
    <phoneticPr fontId="3" type="noConversion"/>
  </si>
  <si>
    <t>久菜段</t>
    <phoneticPr fontId="3" type="noConversion"/>
  </si>
  <si>
    <t>餐</t>
    <phoneticPr fontId="3" type="noConversion"/>
  </si>
  <si>
    <t>餐</t>
    <phoneticPr fontId="3" type="noConversion"/>
  </si>
  <si>
    <t>乾香菇絲</t>
    <phoneticPr fontId="3" type="noConversion"/>
  </si>
  <si>
    <t>斤</t>
    <phoneticPr fontId="4" type="noConversion"/>
  </si>
  <si>
    <t>漢堡另計</t>
    <phoneticPr fontId="3" type="noConversion"/>
  </si>
  <si>
    <t>個</t>
    <phoneticPr fontId="4" type="noConversion"/>
  </si>
  <si>
    <t>個</t>
    <phoneticPr fontId="4" type="noConversion"/>
  </si>
  <si>
    <t>米粉另計</t>
    <phoneticPr fontId="3" type="noConversion"/>
  </si>
  <si>
    <t>斤</t>
    <phoneticPr fontId="3" type="noConversion"/>
  </si>
  <si>
    <t>麻油雞丁</t>
    <phoneticPr fontId="3" type="noConversion"/>
  </si>
  <si>
    <t>五彩燴鴿蛋</t>
    <phoneticPr fontId="3" type="noConversion"/>
  </si>
  <si>
    <t>玉米排骨湯</t>
    <phoneticPr fontId="3" type="noConversion"/>
  </si>
  <si>
    <t>刺瓜片</t>
    <phoneticPr fontId="3" type="noConversion"/>
  </si>
  <si>
    <t>油麥菜段</t>
    <phoneticPr fontId="3" type="noConversion"/>
  </si>
  <si>
    <t>油麥菜段</t>
    <phoneticPr fontId="3" type="noConversion"/>
  </si>
  <si>
    <t>冷凍玉米段</t>
    <phoneticPr fontId="3" type="noConversion"/>
  </si>
  <si>
    <t>紅片</t>
    <phoneticPr fontId="3" type="noConversion"/>
  </si>
  <si>
    <t>中排骨</t>
    <phoneticPr fontId="3" type="noConversion"/>
  </si>
  <si>
    <t>中排骨</t>
    <phoneticPr fontId="3" type="noConversion"/>
  </si>
  <si>
    <t>米血丁</t>
    <phoneticPr fontId="3" type="noConversion"/>
  </si>
  <si>
    <t>鳥蛋</t>
    <phoneticPr fontId="3" type="noConversion"/>
  </si>
  <si>
    <t>木耳絲</t>
    <phoneticPr fontId="3" type="noConversion"/>
  </si>
  <si>
    <t>木耳絲</t>
    <phoneticPr fontId="3" type="noConversion"/>
  </si>
  <si>
    <t>砂鍋魚丁煲</t>
    <phoneticPr fontId="3" type="noConversion"/>
  </si>
  <si>
    <t>番茄炒蛋</t>
    <phoneticPr fontId="3" type="noConversion"/>
  </si>
  <si>
    <t>旗魚丁</t>
    <phoneticPr fontId="3" type="noConversion"/>
  </si>
  <si>
    <t>鵝白菜段</t>
    <phoneticPr fontId="3" type="noConversion"/>
  </si>
  <si>
    <t>豆腐</t>
    <phoneticPr fontId="3" type="noConversion"/>
  </si>
  <si>
    <t>大版</t>
    <phoneticPr fontId="4" type="noConversion"/>
  </si>
  <si>
    <t>蛋</t>
    <phoneticPr fontId="3" type="noConversion"/>
  </si>
  <si>
    <t>蛋</t>
    <phoneticPr fontId="3" type="noConversion"/>
  </si>
  <si>
    <t>蔥段</t>
    <phoneticPr fontId="3" type="noConversion"/>
  </si>
  <si>
    <t xml:space="preserve"> </t>
    <phoneticPr fontId="4" type="noConversion"/>
  </si>
  <si>
    <t xml:space="preserve"> </t>
    <phoneticPr fontId="4" type="noConversion"/>
  </si>
  <si>
    <t>校  長：</t>
    <phoneticPr fontId="5" type="noConversion"/>
  </si>
  <si>
    <t>校  長：</t>
    <phoneticPr fontId="5" type="noConversion"/>
  </si>
  <si>
    <t>午餐值秘：</t>
    <phoneticPr fontId="5" type="noConversion"/>
  </si>
  <si>
    <t>午餐值秘：</t>
    <phoneticPr fontId="5" type="noConversion"/>
  </si>
  <si>
    <t>冠南商行</t>
    <phoneticPr fontId="4" type="noConversion"/>
  </si>
  <si>
    <t>冠南商行</t>
    <phoneticPr fontId="4" type="noConversion"/>
  </si>
  <si>
    <t>糖醋肉片</t>
    <phoneticPr fontId="3" type="noConversion"/>
  </si>
  <si>
    <t>螞蟻上樹</t>
    <phoneticPr fontId="3" type="noConversion"/>
  </si>
  <si>
    <t>炒青菜</t>
    <phoneticPr fontId="3" type="noConversion"/>
  </si>
  <si>
    <t>筍絲排骨</t>
    <phoneticPr fontId="3" type="noConversion"/>
  </si>
  <si>
    <t>小肉片</t>
    <phoneticPr fontId="3" type="noConversion"/>
  </si>
  <si>
    <t>冬粉</t>
    <phoneticPr fontId="3" type="noConversion"/>
  </si>
  <si>
    <t>彩椒大丁</t>
    <phoneticPr fontId="3" type="noConversion"/>
  </si>
  <si>
    <t>鳳梨片</t>
    <phoneticPr fontId="3" type="noConversion"/>
  </si>
  <si>
    <t>豆瓣醬自備</t>
    <phoneticPr fontId="3" type="noConversion"/>
  </si>
  <si>
    <t>番茄雞丁</t>
    <phoneticPr fontId="3" type="noConversion"/>
  </si>
  <si>
    <t>三絲炒蛋</t>
    <phoneticPr fontId="3" type="noConversion"/>
  </si>
  <si>
    <t>刺瓜排骨湯</t>
    <phoneticPr fontId="3" type="noConversion"/>
  </si>
  <si>
    <t>大黃瓜片</t>
    <phoneticPr fontId="3" type="noConversion"/>
  </si>
  <si>
    <t>紅k大丁</t>
    <phoneticPr fontId="3" type="noConversion"/>
  </si>
  <si>
    <t>芹菜</t>
    <phoneticPr fontId="3" type="noConversion"/>
  </si>
  <si>
    <t>香菇肉羹飯</t>
    <phoneticPr fontId="3" type="noConversion"/>
  </si>
  <si>
    <t>鮮肉包</t>
    <phoneticPr fontId="3" type="noConversion"/>
  </si>
  <si>
    <t>手工肉羹</t>
    <phoneticPr fontId="3" type="noConversion"/>
  </si>
  <si>
    <t>大白菜段</t>
    <phoneticPr fontId="3" type="noConversion"/>
  </si>
  <si>
    <t>紅ｋ絲</t>
    <phoneticPr fontId="3" type="noConversion"/>
  </si>
  <si>
    <t>ｋ</t>
    <phoneticPr fontId="3" type="noConversion"/>
  </si>
  <si>
    <t>柴魚</t>
    <phoneticPr fontId="3" type="noConversion"/>
  </si>
  <si>
    <t>香酥鯖魚</t>
    <phoneticPr fontId="3" type="noConversion"/>
  </si>
  <si>
    <t>回鍋肉片</t>
    <phoneticPr fontId="3" type="noConversion"/>
  </si>
  <si>
    <t>結頭排骨湯</t>
    <phoneticPr fontId="3" type="noConversion"/>
  </si>
  <si>
    <t>鯖魚</t>
    <phoneticPr fontId="3" type="noConversion"/>
  </si>
  <si>
    <t>片</t>
    <phoneticPr fontId="4" type="noConversion"/>
  </si>
  <si>
    <t>豆乾片</t>
    <phoneticPr fontId="3" type="noConversion"/>
  </si>
  <si>
    <t>菠菜段</t>
    <phoneticPr fontId="3" type="noConversion"/>
  </si>
  <si>
    <t>大頭菜大丁</t>
    <phoneticPr fontId="3" type="noConversion"/>
  </si>
  <si>
    <t>薑泥</t>
    <phoneticPr fontId="3" type="noConversion"/>
  </si>
  <si>
    <t>香菜</t>
    <phoneticPr fontId="3" type="noConversion"/>
  </si>
  <si>
    <t>小把</t>
    <phoneticPr fontId="4" type="noConversion"/>
  </si>
  <si>
    <t>芹菜段</t>
    <phoneticPr fontId="3" type="noConversion"/>
  </si>
  <si>
    <t>甜麵醬</t>
    <phoneticPr fontId="3" type="noConversion"/>
  </si>
  <si>
    <t>椰香咖哩猪</t>
    <phoneticPr fontId="3" type="noConversion"/>
  </si>
  <si>
    <t>白菜什錦湯</t>
    <phoneticPr fontId="3" type="noConversion"/>
  </si>
  <si>
    <t>馬k大丁</t>
    <phoneticPr fontId="3" type="noConversion"/>
  </si>
  <si>
    <t>金針菇</t>
    <phoneticPr fontId="3" type="noConversion"/>
  </si>
  <si>
    <t>秀珍菇</t>
    <phoneticPr fontId="3" type="noConversion"/>
  </si>
  <si>
    <t>大骨</t>
    <phoneticPr fontId="3" type="noConversion"/>
  </si>
  <si>
    <t>每人平均</t>
    <phoneticPr fontId="4" type="noConversion"/>
  </si>
  <si>
    <t>嘉義縣   港墘   國小108學年度午餐營養設計表</t>
    <phoneticPr fontId="4" type="noConversion"/>
  </si>
  <si>
    <t>高麗菜不切</t>
    <phoneticPr fontId="3" type="noConversion"/>
  </si>
  <si>
    <t>番茄不切</t>
    <phoneticPr fontId="3" type="noConversion"/>
  </si>
  <si>
    <t>吻魚菠菜湯</t>
    <phoneticPr fontId="3" type="noConversion"/>
  </si>
  <si>
    <t>吻魚</t>
    <phoneticPr fontId="3" type="noConversion"/>
  </si>
  <si>
    <t>南瓜不切</t>
    <phoneticPr fontId="3" type="noConversion"/>
  </si>
  <si>
    <t>高麗菜不切</t>
    <phoneticPr fontId="3" type="noConversion"/>
  </si>
  <si>
    <t>番茄不切</t>
    <phoneticPr fontId="3" type="noConversion"/>
  </si>
  <si>
    <t>刺瓜什錦</t>
    <phoneticPr fontId="3" type="noConversion"/>
  </si>
  <si>
    <t>紅k片</t>
    <phoneticPr fontId="3" type="noConversion"/>
  </si>
  <si>
    <t>杏包菇片</t>
    <phoneticPr fontId="3" type="noConversion"/>
  </si>
  <si>
    <t>貢丸片</t>
    <phoneticPr fontId="3" type="noConversion"/>
  </si>
  <si>
    <t>青花菜切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</si>
</sst>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_ "/>
    <numFmt numFmtId="178" formatCode="m&quot;月&quot;d&quot;日&quot;"/>
    <numFmt numFmtId="179" formatCode="aaaa"/>
    <numFmt numFmtId="180" formatCode="0.00_ 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rgb="FFFF0000"/>
      <name val="標楷體"/>
      <family val="4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6"/>
      <color theme="1"/>
      <name val="新細明體"/>
      <family val="1"/>
      <charset val="136"/>
    </font>
    <font>
      <sz val="24"/>
      <color rgb="FF004274"/>
      <name val="標楷體"/>
      <family val="4"/>
      <charset val="136"/>
    </font>
    <font>
      <sz val="12"/>
      <color rgb="FF004274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05">
    <xf numFmtId="0" fontId="0" fillId="0" borderId="0" xfId="0">
      <alignment vertical="center"/>
    </xf>
    <xf numFmtId="0" fontId="1" fillId="2" borderId="0" xfId="1" applyFill="1" applyAlignment="1">
      <alignment shrinkToFit="1"/>
    </xf>
    <xf numFmtId="0" fontId="6" fillId="2" borderId="0" xfId="1" applyFont="1" applyFill="1" applyBorder="1" applyAlignment="1">
      <alignment horizontal="left" shrinkToFit="1"/>
    </xf>
    <xf numFmtId="176" fontId="7" fillId="2" borderId="0" xfId="1" applyNumberFormat="1" applyFont="1" applyFill="1" applyBorder="1" applyAlignment="1">
      <alignment horizontal="left" shrinkToFit="1"/>
    </xf>
    <xf numFmtId="177" fontId="7" fillId="2" borderId="0" xfId="1" applyNumberFormat="1" applyFont="1" applyFill="1" applyBorder="1" applyAlignment="1">
      <alignment horizontal="center" shrinkToFit="1"/>
    </xf>
    <xf numFmtId="0" fontId="2" fillId="2" borderId="0" xfId="1" applyFont="1" applyFill="1" applyBorder="1" applyAlignment="1">
      <alignment shrinkToFit="1"/>
    </xf>
    <xf numFmtId="0" fontId="8" fillId="2" borderId="0" xfId="1" applyFont="1" applyFill="1" applyBorder="1" applyAlignment="1">
      <alignment shrinkToFit="1"/>
    </xf>
    <xf numFmtId="0" fontId="2" fillId="2" borderId="0" xfId="1" applyFont="1" applyFill="1" applyAlignment="1">
      <alignment horizontal="center" shrinkToFit="1"/>
    </xf>
    <xf numFmtId="0" fontId="9" fillId="2" borderId="0" xfId="1" applyFont="1" applyFill="1" applyBorder="1" applyAlignment="1">
      <alignment shrinkToFit="1"/>
    </xf>
    <xf numFmtId="0" fontId="2" fillId="2" borderId="0" xfId="1" applyFont="1" applyFill="1" applyAlignment="1">
      <alignment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vertical="center" shrinkToFit="1"/>
    </xf>
    <xf numFmtId="177" fontId="8" fillId="2" borderId="2" xfId="1" applyNumberFormat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shrinkToFit="1"/>
    </xf>
    <xf numFmtId="0" fontId="2" fillId="2" borderId="6" xfId="1" applyFont="1" applyFill="1" applyBorder="1" applyAlignment="1">
      <alignment horizontal="center" shrinkToFit="1"/>
    </xf>
    <xf numFmtId="0" fontId="2" fillId="2" borderId="7" xfId="1" applyFont="1" applyFill="1" applyBorder="1" applyAlignment="1">
      <alignment horizontal="center" shrinkToFit="1"/>
    </xf>
    <xf numFmtId="0" fontId="12" fillId="2" borderId="3" xfId="0" applyNumberFormat="1" applyFont="1" applyFill="1" applyBorder="1" applyAlignment="1">
      <alignment horizontal="left" vertical="center" shrinkToFit="1"/>
    </xf>
    <xf numFmtId="1" fontId="12" fillId="2" borderId="5" xfId="0" applyNumberFormat="1" applyFont="1" applyFill="1" applyBorder="1" applyAlignment="1">
      <alignment horizontal="left" vertical="center" shrinkToFit="1"/>
    </xf>
    <xf numFmtId="0" fontId="12" fillId="2" borderId="4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178" fontId="2" fillId="2" borderId="6" xfId="1" applyNumberFormat="1" applyFont="1" applyFill="1" applyBorder="1" applyAlignment="1">
      <alignment horizontal="center" shrinkToFit="1"/>
    </xf>
    <xf numFmtId="0" fontId="2" fillId="2" borderId="8" xfId="1" applyFont="1" applyFill="1" applyBorder="1" applyAlignment="1">
      <alignment vertical="center" shrinkToFit="1"/>
    </xf>
    <xf numFmtId="0" fontId="2" fillId="2" borderId="9" xfId="1" applyFont="1" applyFill="1" applyBorder="1" applyAlignment="1">
      <alignment horizontal="center" vertical="center" shrinkToFit="1"/>
    </xf>
    <xf numFmtId="176" fontId="8" fillId="2" borderId="0" xfId="1" applyNumberFormat="1" applyFont="1" applyFill="1" applyBorder="1" applyAlignment="1">
      <alignment horizontal="center" vertical="center" shrinkToFit="1"/>
    </xf>
    <xf numFmtId="177" fontId="8" fillId="2" borderId="9" xfId="1" applyNumberFormat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horizontal="center" vertical="center" shrinkToFit="1"/>
    </xf>
    <xf numFmtId="177" fontId="8" fillId="2" borderId="9" xfId="1" applyNumberFormat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left" vertical="center" shrinkToFit="1"/>
    </xf>
    <xf numFmtId="177" fontId="2" fillId="2" borderId="0" xfId="1" applyNumberFormat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 shrinkToFit="1"/>
    </xf>
    <xf numFmtId="0" fontId="2" fillId="2" borderId="12" xfId="1" applyFont="1" applyFill="1" applyBorder="1" applyAlignment="1">
      <alignment horizont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NumberFormat="1" applyFont="1" applyFill="1" applyBorder="1" applyAlignment="1">
      <alignment horizontal="left" vertical="center" shrinkToFi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2" fillId="2" borderId="8" xfId="0" applyNumberFormat="1" applyFont="1" applyFill="1" applyBorder="1" applyAlignment="1">
      <alignment horizontal="center" vertical="center" shrinkToFit="1"/>
    </xf>
    <xf numFmtId="0" fontId="12" fillId="2" borderId="12" xfId="0" applyNumberFormat="1" applyFont="1" applyFill="1" applyBorder="1" applyAlignment="1">
      <alignment horizontal="center" vertical="center" shrinkToFit="1"/>
    </xf>
    <xf numFmtId="179" fontId="2" fillId="2" borderId="6" xfId="1" applyNumberFormat="1" applyFont="1" applyFill="1" applyBorder="1" applyAlignment="1">
      <alignment horizontal="center" shrinkToFit="1"/>
    </xf>
    <xf numFmtId="0" fontId="2" fillId="2" borderId="6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center" vertical="center" shrinkToFit="1"/>
    </xf>
    <xf numFmtId="176" fontId="2" fillId="2" borderId="0" xfId="1" applyNumberFormat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vertical="center" shrinkToFit="1"/>
    </xf>
    <xf numFmtId="0" fontId="12" fillId="2" borderId="6" xfId="0" applyNumberFormat="1" applyFont="1" applyFill="1" applyBorder="1" applyAlignment="1">
      <alignment horizontal="left" vertical="center" shrinkToFit="1"/>
    </xf>
    <xf numFmtId="0" fontId="12" fillId="2" borderId="0" xfId="0" applyNumberFormat="1" applyFont="1" applyFill="1" applyBorder="1" applyAlignment="1">
      <alignment horizontal="left" vertical="center" shrinkToFit="1"/>
    </xf>
    <xf numFmtId="0" fontId="12" fillId="2" borderId="11" xfId="0" applyNumberFormat="1" applyFont="1" applyFill="1" applyBorder="1" applyAlignment="1">
      <alignment horizontal="center" vertical="center" shrinkToFit="1"/>
    </xf>
    <xf numFmtId="0" fontId="12" fillId="2" borderId="6" xfId="0" applyNumberFormat="1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vertical="center" shrinkToFit="1"/>
    </xf>
    <xf numFmtId="176" fontId="8" fillId="2" borderId="9" xfId="1" applyNumberFormat="1" applyFont="1" applyFill="1" applyBorder="1" applyAlignment="1">
      <alignment horizontal="center" vertical="center" shrinkToFit="1"/>
    </xf>
    <xf numFmtId="0" fontId="2" fillId="3" borderId="8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shrinkToFit="1"/>
    </xf>
    <xf numFmtId="176" fontId="8" fillId="3" borderId="0" xfId="1" applyNumberFormat="1" applyFont="1" applyFill="1" applyBorder="1" applyAlignment="1">
      <alignment horizontal="center" vertical="center" shrinkToFit="1"/>
    </xf>
    <xf numFmtId="177" fontId="8" fillId="3" borderId="9" xfId="1" applyNumberFormat="1" applyFont="1" applyFill="1" applyBorder="1" applyAlignment="1">
      <alignment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2" fillId="3" borderId="9" xfId="1" applyFont="1" applyFill="1" applyBorder="1" applyAlignment="1">
      <alignment vertical="center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vertical="center" shrinkToFit="1"/>
    </xf>
    <xf numFmtId="0" fontId="2" fillId="3" borderId="0" xfId="1" applyFont="1" applyFill="1" applyBorder="1" applyAlignment="1">
      <alignment vertical="center" shrinkToFit="1"/>
    </xf>
    <xf numFmtId="177" fontId="2" fillId="2" borderId="9" xfId="1" applyNumberFormat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176" fontId="14" fillId="2" borderId="0" xfId="1" applyNumberFormat="1" applyFont="1" applyFill="1" applyBorder="1" applyAlignment="1">
      <alignment horizontal="center" vertical="center" shrinkToFit="1"/>
    </xf>
    <xf numFmtId="178" fontId="2" fillId="2" borderId="12" xfId="1" applyNumberFormat="1" applyFont="1" applyFill="1" applyBorder="1" applyAlignment="1">
      <alignment horizontal="center" shrinkToFit="1"/>
    </xf>
    <xf numFmtId="0" fontId="13" fillId="2" borderId="0" xfId="1" applyFont="1" applyFill="1" applyBorder="1" applyAlignment="1">
      <alignment horizontal="center" vertical="center" shrinkToFit="1"/>
    </xf>
    <xf numFmtId="179" fontId="2" fillId="2" borderId="12" xfId="1" applyNumberFormat="1" applyFont="1" applyFill="1" applyBorder="1" applyAlignment="1">
      <alignment horizontal="center" shrinkToFit="1"/>
    </xf>
    <xf numFmtId="177" fontId="13" fillId="2" borderId="0" xfId="1" applyNumberFormat="1" applyFont="1" applyFill="1" applyBorder="1" applyAlignment="1">
      <alignment horizontal="center" vertical="center" shrinkToFit="1"/>
    </xf>
    <xf numFmtId="177" fontId="14" fillId="2" borderId="0" xfId="1" applyNumberFormat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horizontal="center" shrinkToFit="1"/>
    </xf>
    <xf numFmtId="177" fontId="13" fillId="2" borderId="1" xfId="1" applyNumberFormat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177" fontId="8" fillId="2" borderId="1" xfId="1" applyNumberFormat="1" applyFont="1" applyFill="1" applyBorder="1" applyAlignment="1">
      <alignment horizontal="center" vertical="center" shrinkToFit="1"/>
    </xf>
    <xf numFmtId="176" fontId="8" fillId="2" borderId="1" xfId="1" applyNumberFormat="1" applyFont="1" applyFill="1" applyBorder="1" applyAlignment="1">
      <alignment horizontal="center" vertical="center" shrinkToFit="1"/>
    </xf>
    <xf numFmtId="177" fontId="8" fillId="2" borderId="1" xfId="1" applyNumberFormat="1" applyFont="1" applyFill="1" applyBorder="1" applyAlignment="1">
      <alignment vertical="center" shrinkToFit="1"/>
    </xf>
    <xf numFmtId="0" fontId="12" fillId="2" borderId="13" xfId="0" applyNumberFormat="1" applyFont="1" applyFill="1" applyBorder="1" applyAlignment="1">
      <alignment horizontal="left" vertical="center" shrinkToFit="1"/>
    </xf>
    <xf numFmtId="1" fontId="12" fillId="2" borderId="1" xfId="0" applyNumberFormat="1" applyFont="1" applyFill="1" applyBorder="1" applyAlignment="1">
      <alignment horizontal="center" vertical="center" shrinkToFit="1"/>
    </xf>
    <xf numFmtId="0" fontId="12" fillId="2" borderId="14" xfId="0" applyNumberFormat="1" applyFont="1" applyFill="1" applyBorder="1" applyAlignment="1">
      <alignment horizontal="center" vertical="center" shrinkToFit="1"/>
    </xf>
    <xf numFmtId="0" fontId="12" fillId="2" borderId="15" xfId="0" applyNumberFormat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shrinkToFit="1"/>
    </xf>
    <xf numFmtId="0" fontId="2" fillId="2" borderId="0" xfId="1" applyNumberFormat="1" applyFont="1" applyFill="1" applyBorder="1" applyAlignment="1">
      <alignment shrinkToFit="1"/>
    </xf>
    <xf numFmtId="177" fontId="8" fillId="2" borderId="0" xfId="1" applyNumberFormat="1" applyFont="1" applyFill="1" applyBorder="1" applyAlignment="1">
      <alignment shrinkToFit="1"/>
    </xf>
    <xf numFmtId="0" fontId="2" fillId="2" borderId="0" xfId="1" applyNumberFormat="1" applyFont="1" applyFill="1" applyBorder="1" applyAlignment="1">
      <alignment horizontal="center" shrinkToFit="1"/>
    </xf>
    <xf numFmtId="0" fontId="8" fillId="2" borderId="0" xfId="1" applyNumberFormat="1" applyFont="1" applyFill="1" applyBorder="1" applyAlignment="1">
      <alignment shrinkToFit="1"/>
    </xf>
    <xf numFmtId="0" fontId="8" fillId="2" borderId="0" xfId="1" applyFont="1" applyFill="1" applyBorder="1" applyAlignment="1">
      <alignment horizontal="center" vertical="center" shrinkToFit="1"/>
    </xf>
    <xf numFmtId="180" fontId="2" fillId="2" borderId="0" xfId="1" applyNumberFormat="1" applyFont="1" applyFill="1" applyBorder="1" applyAlignment="1">
      <alignment horizontal="center" shrinkToFit="1"/>
    </xf>
    <xf numFmtId="0" fontId="15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vertical="center" shrinkToFit="1"/>
    </xf>
    <xf numFmtId="177" fontId="8" fillId="2" borderId="0" xfId="1" applyNumberFormat="1" applyFont="1" applyFill="1" applyAlignment="1">
      <alignment shrinkToFit="1"/>
    </xf>
    <xf numFmtId="0" fontId="8" fillId="2" borderId="0" xfId="1" applyFont="1" applyFill="1" applyAlignment="1">
      <alignment horizontal="left" shrinkToFit="1"/>
    </xf>
    <xf numFmtId="0" fontId="8" fillId="2" borderId="0" xfId="1" applyFont="1" applyFill="1" applyAlignment="1">
      <alignment shrinkToFit="1"/>
    </xf>
    <xf numFmtId="0" fontId="9" fillId="2" borderId="0" xfId="1" applyFont="1" applyFill="1" applyAlignment="1">
      <alignment shrinkToFit="1"/>
    </xf>
    <xf numFmtId="177" fontId="16" fillId="2" borderId="0" xfId="1" applyNumberFormat="1" applyFont="1" applyFill="1" applyAlignment="1">
      <alignment shrinkToFit="1"/>
    </xf>
    <xf numFmtId="0" fontId="16" fillId="2" borderId="0" xfId="1" applyFont="1" applyFill="1" applyAlignment="1">
      <alignment shrinkToFit="1"/>
    </xf>
    <xf numFmtId="0" fontId="17" fillId="2" borderId="0" xfId="1" applyFont="1" applyFill="1" applyAlignment="1">
      <alignment shrinkToFit="1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18" fillId="0" borderId="0" xfId="1" applyNumberFormat="1" applyFont="1" applyBorder="1" applyAlignment="1">
      <alignment horizontal="left" shrinkToFit="1"/>
    </xf>
    <xf numFmtId="177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14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14" fillId="0" borderId="2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6" fontId="14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0" fontId="13" fillId="0" borderId="8" xfId="1" applyFont="1" applyBorder="1" applyAlignment="1">
      <alignment vertical="center" shrinkToFit="1"/>
    </xf>
    <xf numFmtId="177" fontId="13" fillId="0" borderId="9" xfId="1" applyNumberFormat="1" applyFont="1" applyBorder="1" applyAlignment="1">
      <alignment horizontal="center" vertical="center" shrinkToFit="1"/>
    </xf>
    <xf numFmtId="177" fontId="14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0" fontId="13" fillId="0" borderId="6" xfId="1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177" fontId="13" fillId="0" borderId="0" xfId="1" applyNumberFormat="1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176" fontId="13" fillId="0" borderId="0" xfId="1" applyNumberFormat="1" applyFont="1" applyBorder="1" applyAlignment="1">
      <alignment horizontal="center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177" fontId="2" fillId="0" borderId="9" xfId="1" applyNumberFormat="1" applyFont="1" applyBorder="1" applyAlignment="1">
      <alignment horizontal="center" vertical="center" shrinkToFit="1"/>
    </xf>
    <xf numFmtId="0" fontId="13" fillId="0" borderId="0" xfId="1" applyFont="1" applyBorder="1" applyAlignment="1">
      <alignment vertical="center" shrinkToFit="1"/>
    </xf>
    <xf numFmtId="0" fontId="14" fillId="0" borderId="6" xfId="1" applyFont="1" applyBorder="1" applyAlignment="1">
      <alignment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shrinkToFit="1"/>
    </xf>
    <xf numFmtId="0" fontId="13" fillId="0" borderId="7" xfId="1" applyFont="1" applyBorder="1" applyAlignment="1">
      <alignment horizontal="center" shrinkToFit="1"/>
    </xf>
    <xf numFmtId="0" fontId="19" fillId="0" borderId="3" xfId="0" applyNumberFormat="1" applyFont="1" applyFill="1" applyBorder="1" applyAlignment="1">
      <alignment horizontal="left" vertical="center" shrinkToFit="1"/>
    </xf>
    <xf numFmtId="1" fontId="19" fillId="0" borderId="5" xfId="0" applyNumberFormat="1" applyFont="1" applyFill="1" applyBorder="1" applyAlignment="1">
      <alignment horizontal="left" vertical="center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3" fillId="0" borderId="6" xfId="1" applyFont="1" applyBorder="1" applyAlignment="1">
      <alignment horizontal="center" shrinkToFit="1"/>
    </xf>
    <xf numFmtId="0" fontId="13" fillId="0" borderId="11" xfId="1" applyFont="1" applyBorder="1" applyAlignment="1">
      <alignment horizontal="center" vertical="center" shrinkToFit="1"/>
    </xf>
    <xf numFmtId="177" fontId="13" fillId="0" borderId="9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9" xfId="1" applyFont="1" applyBorder="1" applyAlignment="1">
      <alignment vertical="center" shrinkToFit="1"/>
    </xf>
    <xf numFmtId="0" fontId="13" fillId="0" borderId="12" xfId="1" applyFont="1" applyBorder="1" applyAlignment="1">
      <alignment horizont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9" xfId="0" applyNumberFormat="1" applyFont="1" applyFill="1" applyBorder="1" applyAlignment="1">
      <alignment horizontal="left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177" fontId="13" fillId="0" borderId="0" xfId="1" applyNumberFormat="1" applyFont="1" applyBorder="1" applyAlignment="1">
      <alignment vertical="center" shrinkToFit="1"/>
    </xf>
    <xf numFmtId="0" fontId="19" fillId="0" borderId="6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179" fontId="13" fillId="0" borderId="6" xfId="1" applyNumberFormat="1" applyFont="1" applyBorder="1" applyAlignment="1">
      <alignment horizontal="center" shrinkToFit="1"/>
    </xf>
    <xf numFmtId="0" fontId="19" fillId="5" borderId="6" xfId="0" applyNumberFormat="1" applyFont="1" applyFill="1" applyBorder="1" applyAlignment="1">
      <alignment horizontal="left" vertical="center" shrinkToFit="1"/>
    </xf>
    <xf numFmtId="1" fontId="19" fillId="5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13" fillId="0" borderId="13" xfId="1" applyFont="1" applyBorder="1" applyAlignment="1">
      <alignment horizontal="center" shrinkToFit="1"/>
    </xf>
    <xf numFmtId="0" fontId="13" fillId="0" borderId="13" xfId="1" applyFont="1" applyBorder="1" applyAlignment="1">
      <alignment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14" xfId="1" applyFont="1" applyBorder="1" applyAlignment="1">
      <alignment horizontal="center" vertical="center" shrinkToFit="1"/>
    </xf>
    <xf numFmtId="0" fontId="13" fillId="0" borderId="1" xfId="1" applyFont="1" applyBorder="1" applyAlignment="1">
      <alignment vertical="center" shrinkToFit="1"/>
    </xf>
    <xf numFmtId="0" fontId="13" fillId="0" borderId="15" xfId="1" applyFont="1" applyBorder="1" applyAlignment="1">
      <alignment horizontal="center" shrinkToFit="1"/>
    </xf>
    <xf numFmtId="0" fontId="20" fillId="0" borderId="7" xfId="1" applyFont="1" applyBorder="1" applyAlignment="1">
      <alignment horizontal="center" shrinkToFit="1"/>
    </xf>
    <xf numFmtId="0" fontId="19" fillId="5" borderId="3" xfId="0" applyNumberFormat="1" applyFont="1" applyFill="1" applyBorder="1" applyAlignment="1">
      <alignment horizontal="left" vertical="center" shrinkToFit="1"/>
    </xf>
    <xf numFmtId="1" fontId="19" fillId="5" borderId="5" xfId="0" applyNumberFormat="1" applyFont="1" applyFill="1" applyBorder="1" applyAlignment="1">
      <alignment horizontal="left" vertical="center" shrinkToFit="1"/>
    </xf>
    <xf numFmtId="0" fontId="21" fillId="0" borderId="0" xfId="1" applyFont="1" applyAlignment="1">
      <alignment shrinkToFit="1"/>
    </xf>
    <xf numFmtId="0" fontId="19" fillId="5" borderId="8" xfId="0" applyFont="1" applyFill="1" applyBorder="1" applyAlignment="1">
      <alignment horizontal="left" vertical="center" shrinkToFit="1"/>
    </xf>
    <xf numFmtId="0" fontId="19" fillId="5" borderId="9" xfId="0" applyNumberFormat="1" applyFont="1" applyFill="1" applyBorder="1" applyAlignment="1">
      <alignment horizontal="left" vertical="center" shrinkToFit="1"/>
    </xf>
    <xf numFmtId="178" fontId="2" fillId="0" borderId="12" xfId="1" applyNumberFormat="1" applyFont="1" applyBorder="1" applyAlignment="1">
      <alignment horizontal="center" shrinkToFit="1"/>
    </xf>
    <xf numFmtId="0" fontId="19" fillId="5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7" fontId="13" fillId="0" borderId="1" xfId="1" applyNumberFormat="1" applyFont="1" applyBorder="1" applyAlignment="1">
      <alignment horizontal="center" vertical="center" shrinkToFit="1"/>
    </xf>
    <xf numFmtId="177" fontId="13" fillId="0" borderId="1" xfId="1" applyNumberFormat="1" applyFont="1" applyBorder="1" applyAlignment="1">
      <alignment vertical="center" shrinkToFit="1"/>
    </xf>
    <xf numFmtId="0" fontId="14" fillId="0" borderId="1" xfId="1" applyFont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left" vertical="center" shrinkToFit="1"/>
    </xf>
    <xf numFmtId="1" fontId="19" fillId="0" borderId="1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13" fillId="0" borderId="0" xfId="1" applyFont="1" applyBorder="1" applyAlignment="1">
      <alignment horizontal="center" shrinkToFit="1"/>
    </xf>
    <xf numFmtId="0" fontId="13" fillId="0" borderId="0" xfId="1" applyNumberFormat="1" applyFont="1" applyBorder="1" applyAlignment="1">
      <alignment shrinkToFit="1"/>
    </xf>
    <xf numFmtId="177" fontId="14" fillId="0" borderId="0" xfId="1" applyNumberFormat="1" applyFont="1" applyBorder="1" applyAlignment="1">
      <alignment shrinkToFit="1"/>
    </xf>
    <xf numFmtId="0" fontId="13" fillId="0" borderId="0" xfId="1" applyNumberFormat="1" applyFont="1" applyBorder="1" applyAlignment="1">
      <alignment horizontal="center" shrinkToFit="1"/>
    </xf>
    <xf numFmtId="0" fontId="14" fillId="0" borderId="0" xfId="1" applyNumberFormat="1" applyFont="1" applyBorder="1" applyAlignment="1">
      <alignment shrinkToFit="1"/>
    </xf>
    <xf numFmtId="180" fontId="13" fillId="0" borderId="0" xfId="1" applyNumberFormat="1" applyFont="1" applyBorder="1" applyAlignment="1">
      <alignment horizont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177" fontId="14" fillId="0" borderId="0" xfId="1" applyNumberFormat="1" applyFont="1" applyAlignment="1">
      <alignment shrinkToFit="1"/>
    </xf>
    <xf numFmtId="177" fontId="8" fillId="0" borderId="0" xfId="1" applyNumberFormat="1" applyFont="1" applyAlignment="1">
      <alignment shrinkToFit="1"/>
    </xf>
    <xf numFmtId="0" fontId="14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9" fillId="0" borderId="0" xfId="1" applyFont="1" applyAlignment="1">
      <alignment shrinkToFit="1"/>
    </xf>
    <xf numFmtId="177" fontId="16" fillId="0" borderId="0" xfId="1" applyNumberFormat="1" applyFont="1" applyAlignment="1">
      <alignment shrinkToFit="1"/>
    </xf>
    <xf numFmtId="0" fontId="16" fillId="0" borderId="0" xfId="1" applyFont="1" applyAlignment="1">
      <alignment shrinkToFit="1"/>
    </xf>
    <xf numFmtId="177" fontId="23" fillId="0" borderId="0" xfId="1" applyNumberFormat="1" applyFont="1" applyAlignment="1">
      <alignment shrinkToFit="1"/>
    </xf>
    <xf numFmtId="0" fontId="23" fillId="0" borderId="0" xfId="1" applyFont="1" applyAlignment="1">
      <alignment shrinkToFit="1"/>
    </xf>
    <xf numFmtId="0" fontId="17" fillId="0" borderId="0" xfId="1" applyFont="1" applyAlignment="1">
      <alignment shrinkToFit="1"/>
    </xf>
    <xf numFmtId="0" fontId="12" fillId="2" borderId="2" xfId="0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center" vertical="top" shrinkToFit="1"/>
    </xf>
    <xf numFmtId="0" fontId="2" fillId="2" borderId="0" xfId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 shrinkToFit="1"/>
    </xf>
    <xf numFmtId="0" fontId="8" fillId="2" borderId="1" xfId="1" applyFont="1" applyFill="1" applyBorder="1" applyAlignment="1">
      <alignment horizont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2" fillId="3" borderId="13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shrinkToFit="1"/>
    </xf>
    <xf numFmtId="0" fontId="2" fillId="3" borderId="14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left" shrinkToFit="1"/>
    </xf>
    <xf numFmtId="0" fontId="2" fillId="2" borderId="0" xfId="1" applyFont="1" applyFill="1" applyAlignment="1">
      <alignment horizont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1" fillId="4" borderId="2" xfId="1" applyFont="1" applyFill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2" fillId="6" borderId="6" xfId="1" applyFont="1" applyFill="1" applyBorder="1" applyAlignment="1">
      <alignment vertical="center" shrinkToFit="1"/>
    </xf>
    <xf numFmtId="0" fontId="2" fillId="6" borderId="0" xfId="1" applyFont="1" applyFill="1" applyBorder="1" applyAlignment="1">
      <alignment horizontal="center" vertical="center" shrinkToFit="1"/>
    </xf>
    <xf numFmtId="176" fontId="8" fillId="6" borderId="0" xfId="1" applyNumberFormat="1" applyFont="1" applyFill="1" applyBorder="1" applyAlignment="1">
      <alignment horizontal="center" vertical="center" shrinkToFit="1"/>
    </xf>
    <xf numFmtId="177" fontId="8" fillId="6" borderId="0" xfId="1" applyNumberFormat="1" applyFont="1" applyFill="1" applyBorder="1" applyAlignment="1">
      <alignment vertical="center" shrinkToFit="1"/>
    </xf>
    <xf numFmtId="0" fontId="2" fillId="6" borderId="11" xfId="1" applyFont="1" applyFill="1" applyBorder="1" applyAlignment="1">
      <alignment horizontal="center" vertical="center" shrinkToFit="1"/>
    </xf>
    <xf numFmtId="0" fontId="2" fillId="6" borderId="8" xfId="1" applyFont="1" applyFill="1" applyBorder="1" applyAlignment="1">
      <alignment vertical="center" shrinkToFit="1"/>
    </xf>
    <xf numFmtId="0" fontId="2" fillId="6" borderId="9" xfId="1" applyFont="1" applyFill="1" applyBorder="1" applyAlignment="1">
      <alignment horizontal="center" vertical="center" shrinkToFit="1"/>
    </xf>
    <xf numFmtId="177" fontId="8" fillId="6" borderId="9" xfId="1" applyNumberFormat="1" applyFont="1" applyFill="1" applyBorder="1" applyAlignment="1">
      <alignment vertical="center" shrinkToFit="1"/>
    </xf>
    <xf numFmtId="0" fontId="2" fillId="6" borderId="10" xfId="1" applyFont="1" applyFill="1" applyBorder="1" applyAlignment="1">
      <alignment horizontal="center" vertical="center" shrinkToFit="1"/>
    </xf>
    <xf numFmtId="0" fontId="11" fillId="6" borderId="2" xfId="1" applyFont="1" applyFill="1" applyBorder="1" applyAlignment="1">
      <alignment horizontal="center" vertical="center" shrinkToFit="1"/>
    </xf>
    <xf numFmtId="0" fontId="2" fillId="6" borderId="0" xfId="1" applyFont="1" applyFill="1" applyBorder="1" applyAlignment="1">
      <alignment horizontal="left" vertical="center" shrinkToFit="1"/>
    </xf>
    <xf numFmtId="177" fontId="8" fillId="6" borderId="0" xfId="1" applyNumberFormat="1" applyFont="1" applyFill="1" applyBorder="1" applyAlignment="1">
      <alignment horizontal="center" vertical="center" shrinkToFit="1"/>
    </xf>
    <xf numFmtId="0" fontId="2" fillId="6" borderId="0" xfId="1" applyFont="1" applyFill="1" applyBorder="1" applyAlignment="1">
      <alignment vertical="center" shrinkToFit="1"/>
    </xf>
    <xf numFmtId="0" fontId="2" fillId="6" borderId="9" xfId="1" applyFont="1" applyFill="1" applyBorder="1" applyAlignment="1">
      <alignment vertical="center" shrinkToFit="1"/>
    </xf>
    <xf numFmtId="177" fontId="2" fillId="6" borderId="0" xfId="1" applyNumberFormat="1" applyFont="1" applyFill="1" applyBorder="1" applyAlignment="1">
      <alignment horizontal="center" vertical="center" shrinkToFit="1"/>
    </xf>
    <xf numFmtId="0" fontId="13" fillId="6" borderId="0" xfId="1" applyFont="1" applyFill="1" applyBorder="1" applyAlignment="1">
      <alignment vertical="center" shrinkToFit="1"/>
    </xf>
    <xf numFmtId="0" fontId="13" fillId="6" borderId="0" xfId="1" applyFont="1" applyFill="1" applyBorder="1" applyAlignment="1">
      <alignment horizontal="center" vertical="center" shrinkToFit="1"/>
    </xf>
    <xf numFmtId="176" fontId="14" fillId="6" borderId="0" xfId="1" applyNumberFormat="1" applyFont="1" applyFill="1" applyBorder="1" applyAlignment="1">
      <alignment horizontal="center" vertical="center" shrinkToFit="1"/>
    </xf>
    <xf numFmtId="177" fontId="13" fillId="6" borderId="0" xfId="1" applyNumberFormat="1" applyFont="1" applyFill="1" applyBorder="1" applyAlignment="1">
      <alignment vertical="center" shrinkToFit="1"/>
    </xf>
    <xf numFmtId="176" fontId="13" fillId="6" borderId="0" xfId="1" applyNumberFormat="1" applyFont="1" applyFill="1" applyBorder="1" applyAlignment="1">
      <alignment horizontal="center" vertical="center" shrinkToFit="1"/>
    </xf>
    <xf numFmtId="176" fontId="2" fillId="6" borderId="0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36"/>
  <sheetViews>
    <sheetView view="pageBreakPreview" zoomScale="60" zoomScaleNormal="55" workbookViewId="0">
      <selection activeCell="X15" sqref="X15"/>
    </sheetView>
  </sheetViews>
  <sheetFormatPr defaultColWidth="9" defaultRowHeight="30"/>
  <cols>
    <col min="1" max="1" width="13" style="1" customWidth="1"/>
    <col min="2" max="2" width="5.125" style="1" customWidth="1"/>
    <col min="3" max="3" width="26.125" style="1" customWidth="1"/>
    <col min="4" max="4" width="9.75" style="1" hidden="1" customWidth="1"/>
    <col min="5" max="5" width="8.5" style="100" customWidth="1"/>
    <col min="6" max="6" width="10.625" style="100" hidden="1" customWidth="1"/>
    <col min="7" max="7" width="8.5" style="1" customWidth="1"/>
    <col min="8" max="8" width="10.25" style="1" hidden="1" customWidth="1"/>
    <col min="9" max="9" width="11.875" style="1" hidden="1" customWidth="1"/>
    <col min="10" max="10" width="26.625" style="1" customWidth="1"/>
    <col min="11" max="11" width="8" style="1" hidden="1" customWidth="1"/>
    <col min="12" max="12" width="10.5" style="101" customWidth="1"/>
    <col min="13" max="13" width="9" style="101" hidden="1" customWidth="1"/>
    <col min="14" max="14" width="9" style="1"/>
    <col min="15" max="15" width="9" style="1" hidden="1" customWidth="1"/>
    <col min="16" max="16" width="11.875" style="1" hidden="1" customWidth="1"/>
    <col min="17" max="17" width="28.75" style="1" customWidth="1"/>
    <col min="18" max="18" width="9.375" style="1" hidden="1" customWidth="1"/>
    <col min="19" max="19" width="9" style="101"/>
    <col min="20" max="20" width="9.375" style="101" hidden="1" customWidth="1"/>
    <col min="21" max="21" width="9" style="1"/>
    <col min="22" max="23" width="9.375" style="1" hidden="1" customWidth="1"/>
    <col min="24" max="24" width="27.875" style="1" customWidth="1"/>
    <col min="25" max="25" width="9" style="1" hidden="1" customWidth="1"/>
    <col min="26" max="26" width="9" style="101"/>
    <col min="27" max="27" width="9" style="101" hidden="1" customWidth="1"/>
    <col min="28" max="28" width="8.625" style="1" customWidth="1"/>
    <col min="29" max="29" width="11.25" style="1" hidden="1" customWidth="1"/>
    <col min="30" max="30" width="12.125" style="1" hidden="1" customWidth="1"/>
    <col min="31" max="31" width="10.125" style="1" customWidth="1"/>
    <col min="32" max="32" width="8.125" style="102" customWidth="1"/>
    <col min="33" max="33" width="6.125" style="1" customWidth="1"/>
    <col min="34" max="34" width="3.75" style="1" customWidth="1"/>
    <col min="35" max="35" width="8" style="1" customWidth="1"/>
    <col min="36" max="36" width="5.875" style="1" customWidth="1"/>
    <col min="37" max="37" width="9.25" style="1" customWidth="1"/>
    <col min="38" max="16384" width="9" style="1"/>
  </cols>
  <sheetData>
    <row r="1" spans="1:37" ht="32.25">
      <c r="A1" s="248" t="s">
        <v>209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</row>
    <row r="2" spans="1:37" ht="32.25">
      <c r="A2" s="249" t="s">
        <v>0</v>
      </c>
      <c r="B2" s="249"/>
      <c r="C2" s="249"/>
      <c r="D2" s="2">
        <v>100</v>
      </c>
      <c r="E2" s="3">
        <v>110</v>
      </c>
      <c r="F2" s="4">
        <f>E2/D2</f>
        <v>1.1000000000000001</v>
      </c>
      <c r="H2" s="250" t="s">
        <v>1</v>
      </c>
      <c r="I2" s="250"/>
      <c r="J2" s="250"/>
      <c r="K2" s="5">
        <v>5</v>
      </c>
      <c r="L2" s="6"/>
      <c r="M2" s="251" t="s">
        <v>2</v>
      </c>
      <c r="N2" s="251"/>
      <c r="O2" s="251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3</v>
      </c>
      <c r="B3" s="10"/>
      <c r="C3" s="11" t="s">
        <v>4</v>
      </c>
      <c r="D3" s="10" t="s">
        <v>5</v>
      </c>
      <c r="E3" s="12"/>
      <c r="F3" s="12"/>
      <c r="G3" s="10" t="s">
        <v>6</v>
      </c>
      <c r="H3" s="11" t="s">
        <v>8</v>
      </c>
      <c r="I3" s="10" t="s">
        <v>10</v>
      </c>
      <c r="J3" s="11" t="s">
        <v>11</v>
      </c>
      <c r="K3" s="10" t="s">
        <v>12</v>
      </c>
      <c r="L3" s="13"/>
      <c r="M3" s="13"/>
      <c r="N3" s="10" t="s">
        <v>13</v>
      </c>
      <c r="O3" s="11" t="s">
        <v>8</v>
      </c>
      <c r="P3" s="14" t="s">
        <v>10</v>
      </c>
      <c r="Q3" s="11" t="s">
        <v>11</v>
      </c>
      <c r="R3" s="10" t="s">
        <v>12</v>
      </c>
      <c r="S3" s="13"/>
      <c r="T3" s="13"/>
      <c r="U3" s="10" t="s">
        <v>13</v>
      </c>
      <c r="V3" s="11" t="s">
        <v>8</v>
      </c>
      <c r="W3" s="10" t="s">
        <v>10</v>
      </c>
      <c r="X3" s="15" t="s">
        <v>11</v>
      </c>
      <c r="Y3" s="10" t="s">
        <v>12</v>
      </c>
      <c r="Z3" s="13"/>
      <c r="AA3" s="13"/>
      <c r="AB3" s="10" t="s">
        <v>13</v>
      </c>
      <c r="AC3" s="11" t="s">
        <v>8</v>
      </c>
      <c r="AD3" s="14" t="s">
        <v>10</v>
      </c>
      <c r="AE3" s="16"/>
      <c r="AF3" s="252" t="s">
        <v>15</v>
      </c>
      <c r="AG3" s="253"/>
      <c r="AH3" s="253"/>
      <c r="AI3" s="253"/>
      <c r="AJ3" s="253"/>
      <c r="AK3" s="254"/>
    </row>
    <row r="4" spans="1:37" ht="27" customHeight="1">
      <c r="A4" s="17"/>
      <c r="B4" s="17"/>
      <c r="C4" s="255" t="s">
        <v>16</v>
      </c>
      <c r="D4" s="255"/>
      <c r="E4" s="255"/>
      <c r="F4" s="255"/>
      <c r="G4" s="255"/>
      <c r="H4" s="255"/>
      <c r="I4" s="255"/>
      <c r="J4" s="255" t="s">
        <v>17</v>
      </c>
      <c r="K4" s="255"/>
      <c r="L4" s="255"/>
      <c r="M4" s="255"/>
      <c r="N4" s="255"/>
      <c r="O4" s="255"/>
      <c r="P4" s="255"/>
      <c r="Q4" s="255" t="s">
        <v>19</v>
      </c>
      <c r="R4" s="255"/>
      <c r="S4" s="255"/>
      <c r="T4" s="255"/>
      <c r="U4" s="255"/>
      <c r="V4" s="255"/>
      <c r="W4" s="255"/>
      <c r="X4" s="255" t="s">
        <v>20</v>
      </c>
      <c r="Y4" s="255"/>
      <c r="Z4" s="255"/>
      <c r="AA4" s="255"/>
      <c r="AB4" s="255"/>
      <c r="AC4" s="255"/>
      <c r="AD4" s="255"/>
      <c r="AE4" s="18"/>
      <c r="AF4" s="19" t="s">
        <v>22</v>
      </c>
      <c r="AG4" s="20">
        <f>AJ5*68+AJ6*73+AJ7*45+AJ8*24+AJ9*60</f>
        <v>663.4</v>
      </c>
      <c r="AH4" s="21" t="s">
        <v>24</v>
      </c>
      <c r="AI4" s="247" t="s">
        <v>26</v>
      </c>
      <c r="AJ4" s="247"/>
      <c r="AK4" s="22" t="s">
        <v>28</v>
      </c>
    </row>
    <row r="5" spans="1:37" ht="27" customHeight="1">
      <c r="A5" s="23">
        <v>43471</v>
      </c>
      <c r="B5" s="23"/>
      <c r="C5" s="24" t="s">
        <v>30</v>
      </c>
      <c r="D5" s="25">
        <v>6</v>
      </c>
      <c r="E5" s="26">
        <f>D5*F5</f>
        <v>6.6000000000000005</v>
      </c>
      <c r="F5" s="27">
        <f>F2</f>
        <v>1.1000000000000001</v>
      </c>
      <c r="G5" s="28" t="s">
        <v>32</v>
      </c>
      <c r="H5" s="29">
        <v>135</v>
      </c>
      <c r="I5" s="30">
        <f t="shared" ref="I5:I14" si="0">E5*H5</f>
        <v>891.00000000000011</v>
      </c>
      <c r="J5" s="24" t="s">
        <v>34</v>
      </c>
      <c r="K5" s="25">
        <v>3</v>
      </c>
      <c r="L5" s="26">
        <f t="shared" ref="L5:L9" si="1">M5*K5</f>
        <v>3.3000000000000003</v>
      </c>
      <c r="M5" s="31">
        <f>F2</f>
        <v>1.1000000000000001</v>
      </c>
      <c r="N5" s="28" t="s">
        <v>36</v>
      </c>
      <c r="O5" s="29">
        <v>45</v>
      </c>
      <c r="P5" s="30">
        <f t="shared" ref="P5:P9" si="2">L5*O5</f>
        <v>148.5</v>
      </c>
      <c r="Q5" s="24" t="s">
        <v>38</v>
      </c>
      <c r="R5" s="25">
        <v>7.5</v>
      </c>
      <c r="S5" s="26">
        <v>8</v>
      </c>
      <c r="T5" s="31">
        <f>F2</f>
        <v>1.1000000000000001</v>
      </c>
      <c r="U5" s="28" t="s">
        <v>32</v>
      </c>
      <c r="V5" s="29">
        <v>30</v>
      </c>
      <c r="W5" s="30">
        <f t="shared" ref="W5:W9" si="3">S5*V5</f>
        <v>240</v>
      </c>
      <c r="X5" s="32" t="s">
        <v>39</v>
      </c>
      <c r="Y5" s="33">
        <v>0.5</v>
      </c>
      <c r="Z5" s="34">
        <f t="shared" ref="Z5:Z8" si="4">AA5*Y5</f>
        <v>0.55000000000000004</v>
      </c>
      <c r="AA5" s="31">
        <f>F2</f>
        <v>1.1000000000000001</v>
      </c>
      <c r="AB5" s="28" t="s">
        <v>36</v>
      </c>
      <c r="AC5" s="35">
        <v>120</v>
      </c>
      <c r="AD5" s="30">
        <f t="shared" ref="AD5:AD8" si="5">AC5*Z5</f>
        <v>66</v>
      </c>
      <c r="AE5" s="36"/>
      <c r="AF5" s="37" t="s">
        <v>41</v>
      </c>
      <c r="AG5" s="38">
        <f>AJ5*2+AJ8*1+AJ6*7</f>
        <v>30.099999999999998</v>
      </c>
      <c r="AH5" s="39" t="s">
        <v>43</v>
      </c>
      <c r="AI5" s="40" t="s">
        <v>45</v>
      </c>
      <c r="AJ5" s="39">
        <v>4.5</v>
      </c>
      <c r="AK5" s="41" t="s">
        <v>47</v>
      </c>
    </row>
    <row r="6" spans="1:37" ht="27" customHeight="1">
      <c r="A6" s="42">
        <v>40945</v>
      </c>
      <c r="B6" s="42" t="s">
        <v>49</v>
      </c>
      <c r="C6" s="43" t="s">
        <v>50</v>
      </c>
      <c r="D6" s="44">
        <v>3</v>
      </c>
      <c r="E6" s="26">
        <f t="shared" ref="E6:E8" si="6">F6*D6</f>
        <v>3.3000000000000003</v>
      </c>
      <c r="F6" s="34">
        <f>F2</f>
        <v>1.1000000000000001</v>
      </c>
      <c r="G6" s="30" t="s">
        <v>32</v>
      </c>
      <c r="H6" s="35">
        <v>35</v>
      </c>
      <c r="I6" s="30">
        <f t="shared" si="0"/>
        <v>115.50000000000001</v>
      </c>
      <c r="J6" s="43" t="s">
        <v>52</v>
      </c>
      <c r="K6" s="45">
        <v>2</v>
      </c>
      <c r="L6" s="26">
        <f>M6*K6</f>
        <v>2.2000000000000002</v>
      </c>
      <c r="M6" s="46">
        <f>F2</f>
        <v>1.1000000000000001</v>
      </c>
      <c r="N6" s="30" t="s">
        <v>36</v>
      </c>
      <c r="O6" s="35">
        <v>35</v>
      </c>
      <c r="P6" s="30">
        <f t="shared" si="2"/>
        <v>77</v>
      </c>
      <c r="Q6" s="43" t="s">
        <v>54</v>
      </c>
      <c r="R6" s="44">
        <v>0.5</v>
      </c>
      <c r="S6" s="34">
        <f t="shared" ref="S6:S7" si="7">T6*R6</f>
        <v>0.55000000000000004</v>
      </c>
      <c r="T6" s="46">
        <f>F2</f>
        <v>1.1000000000000001</v>
      </c>
      <c r="U6" s="30" t="s">
        <v>32</v>
      </c>
      <c r="V6" s="35">
        <v>35</v>
      </c>
      <c r="W6" s="30">
        <f t="shared" si="3"/>
        <v>19.25</v>
      </c>
      <c r="X6" s="32" t="s">
        <v>56</v>
      </c>
      <c r="Y6" s="44">
        <v>1</v>
      </c>
      <c r="Z6" s="26">
        <f t="shared" si="4"/>
        <v>1.1000000000000001</v>
      </c>
      <c r="AA6" s="46">
        <f>F2</f>
        <v>1.1000000000000001</v>
      </c>
      <c r="AB6" s="30" t="s">
        <v>32</v>
      </c>
      <c r="AC6" s="35">
        <v>100</v>
      </c>
      <c r="AD6" s="30">
        <f t="shared" si="5"/>
        <v>110.00000000000001</v>
      </c>
      <c r="AE6" s="36"/>
      <c r="AF6" s="47" t="s">
        <v>58</v>
      </c>
      <c r="AG6" s="48">
        <f>AJ6*5+AJ7*5</f>
        <v>27</v>
      </c>
      <c r="AH6" s="49" t="s">
        <v>43</v>
      </c>
      <c r="AI6" s="50" t="s">
        <v>60</v>
      </c>
      <c r="AJ6" s="49">
        <v>2.8</v>
      </c>
      <c r="AK6" s="41">
        <v>2</v>
      </c>
    </row>
    <row r="7" spans="1:37" ht="27" customHeight="1">
      <c r="A7" s="42"/>
      <c r="B7" s="42" t="s">
        <v>62</v>
      </c>
      <c r="C7" s="43" t="s">
        <v>63</v>
      </c>
      <c r="D7" s="45">
        <v>1</v>
      </c>
      <c r="E7" s="26">
        <f t="shared" si="6"/>
        <v>1.1000000000000001</v>
      </c>
      <c r="F7" s="34">
        <f>F2</f>
        <v>1.1000000000000001</v>
      </c>
      <c r="G7" s="30" t="s">
        <v>32</v>
      </c>
      <c r="H7" s="35">
        <v>120</v>
      </c>
      <c r="I7" s="30">
        <f t="shared" si="0"/>
        <v>132</v>
      </c>
      <c r="J7" s="43" t="s">
        <v>65</v>
      </c>
      <c r="K7" s="45">
        <v>1</v>
      </c>
      <c r="L7" s="26">
        <f t="shared" si="1"/>
        <v>1.1000000000000001</v>
      </c>
      <c r="M7" s="46">
        <f>F2</f>
        <v>1.1000000000000001</v>
      </c>
      <c r="N7" s="30" t="s">
        <v>67</v>
      </c>
      <c r="O7" s="35">
        <v>75</v>
      </c>
      <c r="P7" s="30">
        <f t="shared" si="2"/>
        <v>82.5</v>
      </c>
      <c r="Q7" s="43" t="s">
        <v>68</v>
      </c>
      <c r="R7" s="44">
        <v>0.5</v>
      </c>
      <c r="S7" s="34">
        <f t="shared" si="7"/>
        <v>0.55000000000000004</v>
      </c>
      <c r="T7" s="46">
        <f>F2</f>
        <v>1.1000000000000001</v>
      </c>
      <c r="U7" s="30" t="s">
        <v>70</v>
      </c>
      <c r="V7" s="35">
        <v>85</v>
      </c>
      <c r="W7" s="30">
        <f t="shared" si="3"/>
        <v>46.750000000000007</v>
      </c>
      <c r="X7" s="32" t="s">
        <v>71</v>
      </c>
      <c r="Y7" s="44">
        <v>2</v>
      </c>
      <c r="Z7" s="26">
        <f t="shared" si="4"/>
        <v>2.2000000000000002</v>
      </c>
      <c r="AA7" s="46">
        <f>F2</f>
        <v>1.1000000000000001</v>
      </c>
      <c r="AB7" s="30" t="s">
        <v>32</v>
      </c>
      <c r="AC7" s="35">
        <v>35</v>
      </c>
      <c r="AD7" s="30">
        <f t="shared" si="5"/>
        <v>77</v>
      </c>
      <c r="AE7" s="36"/>
      <c r="AF7" s="47" t="s">
        <v>73</v>
      </c>
      <c r="AG7" s="48">
        <f>AJ5*15+AJ8*5+AJ9*15</f>
        <v>75</v>
      </c>
      <c r="AH7" s="49" t="s">
        <v>43</v>
      </c>
      <c r="AI7" s="47" t="s">
        <v>75</v>
      </c>
      <c r="AJ7" s="49">
        <v>2.6</v>
      </c>
      <c r="AK7" s="51" t="s">
        <v>77</v>
      </c>
    </row>
    <row r="8" spans="1:37" ht="27" customHeight="1">
      <c r="A8" s="42"/>
      <c r="B8" s="42" t="s">
        <v>79</v>
      </c>
      <c r="C8" s="43" t="s">
        <v>80</v>
      </c>
      <c r="D8" s="45">
        <v>1</v>
      </c>
      <c r="E8" s="26">
        <f t="shared" si="6"/>
        <v>1.1000000000000001</v>
      </c>
      <c r="F8" s="34">
        <f>F2</f>
        <v>1.1000000000000001</v>
      </c>
      <c r="G8" s="30" t="s">
        <v>70</v>
      </c>
      <c r="H8" s="35">
        <v>65</v>
      </c>
      <c r="I8" s="30">
        <f t="shared" si="0"/>
        <v>71.5</v>
      </c>
      <c r="J8" s="43" t="s">
        <v>81</v>
      </c>
      <c r="K8" s="44">
        <v>1</v>
      </c>
      <c r="L8" s="26">
        <f t="shared" si="1"/>
        <v>1.1000000000000001</v>
      </c>
      <c r="M8" s="46">
        <f>F2</f>
        <v>1.1000000000000001</v>
      </c>
      <c r="N8" s="30" t="s">
        <v>67</v>
      </c>
      <c r="O8" s="35">
        <v>35</v>
      </c>
      <c r="P8" s="30">
        <f t="shared" si="2"/>
        <v>38.5</v>
      </c>
      <c r="Q8" s="43"/>
      <c r="R8" s="44"/>
      <c r="S8" s="34"/>
      <c r="T8" s="46"/>
      <c r="U8" s="30"/>
      <c r="V8" s="35"/>
      <c r="W8" s="30">
        <f t="shared" si="3"/>
        <v>0</v>
      </c>
      <c r="X8" s="32" t="s">
        <v>82</v>
      </c>
      <c r="Y8" s="44">
        <v>0.3</v>
      </c>
      <c r="Z8" s="34">
        <f t="shared" si="4"/>
        <v>0.33</v>
      </c>
      <c r="AA8" s="46">
        <f>F2</f>
        <v>1.1000000000000001</v>
      </c>
      <c r="AB8" s="30" t="s">
        <v>32</v>
      </c>
      <c r="AC8" s="35">
        <v>120</v>
      </c>
      <c r="AD8" s="30">
        <f t="shared" si="5"/>
        <v>39.6</v>
      </c>
      <c r="AE8" s="36"/>
      <c r="AF8" s="47"/>
      <c r="AG8" s="52"/>
      <c r="AH8" s="49"/>
      <c r="AI8" s="47" t="s">
        <v>84</v>
      </c>
      <c r="AJ8" s="49">
        <v>1.5</v>
      </c>
      <c r="AK8" s="41" t="s">
        <v>86</v>
      </c>
    </row>
    <row r="9" spans="1:37" ht="27" customHeight="1">
      <c r="A9" s="42"/>
      <c r="B9" s="42"/>
      <c r="C9" s="256" t="s">
        <v>87</v>
      </c>
      <c r="D9" s="257"/>
      <c r="E9" s="257"/>
      <c r="F9" s="257"/>
      <c r="G9" s="258"/>
      <c r="H9" s="35"/>
      <c r="I9" s="30"/>
      <c r="J9" s="43" t="s">
        <v>88</v>
      </c>
      <c r="K9" s="44">
        <v>1</v>
      </c>
      <c r="L9" s="26">
        <f t="shared" si="1"/>
        <v>1.1000000000000001</v>
      </c>
      <c r="M9" s="46">
        <f>F2</f>
        <v>1.1000000000000001</v>
      </c>
      <c r="N9" s="30" t="s">
        <v>67</v>
      </c>
      <c r="O9" s="35">
        <v>150</v>
      </c>
      <c r="P9" s="30">
        <f t="shared" si="2"/>
        <v>165</v>
      </c>
      <c r="Q9" s="43"/>
      <c r="R9" s="44"/>
      <c r="S9" s="34"/>
      <c r="T9" s="46"/>
      <c r="U9" s="30"/>
      <c r="V9" s="35"/>
      <c r="W9" s="30">
        <f t="shared" si="3"/>
        <v>0</v>
      </c>
      <c r="X9" s="32"/>
      <c r="Y9" s="44"/>
      <c r="Z9" s="34"/>
      <c r="AA9" s="46"/>
      <c r="AB9" s="30"/>
      <c r="AC9" s="35"/>
      <c r="AD9" s="30"/>
      <c r="AE9" s="36"/>
      <c r="AF9" s="47"/>
      <c r="AG9" s="52"/>
      <c r="AH9" s="49"/>
      <c r="AI9" s="47" t="s">
        <v>90</v>
      </c>
      <c r="AJ9" s="49">
        <v>0</v>
      </c>
      <c r="AK9" s="51">
        <v>1</v>
      </c>
    </row>
    <row r="10" spans="1:37" ht="27" customHeight="1">
      <c r="A10" s="53"/>
      <c r="B10" s="53"/>
      <c r="C10" s="255" t="s">
        <v>91</v>
      </c>
      <c r="D10" s="255"/>
      <c r="E10" s="255"/>
      <c r="F10" s="255"/>
      <c r="G10" s="255"/>
      <c r="H10" s="255"/>
      <c r="I10" s="255"/>
      <c r="J10" s="255" t="s">
        <v>92</v>
      </c>
      <c r="K10" s="255"/>
      <c r="L10" s="255"/>
      <c r="M10" s="255"/>
      <c r="N10" s="255"/>
      <c r="O10" s="255"/>
      <c r="P10" s="255"/>
      <c r="Q10" s="259" t="s">
        <v>19</v>
      </c>
      <c r="R10" s="260"/>
      <c r="S10" s="260"/>
      <c r="T10" s="260"/>
      <c r="U10" s="260"/>
      <c r="V10" s="260"/>
      <c r="W10" s="261"/>
      <c r="X10" s="255" t="s">
        <v>93</v>
      </c>
      <c r="Y10" s="255"/>
      <c r="Z10" s="255"/>
      <c r="AA10" s="255"/>
      <c r="AB10" s="255"/>
      <c r="AC10" s="255"/>
      <c r="AD10" s="255"/>
      <c r="AE10" s="18"/>
      <c r="AF10" s="19" t="s">
        <v>22</v>
      </c>
      <c r="AG10" s="20">
        <f>AJ11*68+AJ12*73+AJ13*45+AJ14*24+AJ15*60</f>
        <v>704</v>
      </c>
      <c r="AH10" s="21" t="s">
        <v>24</v>
      </c>
      <c r="AI10" s="247" t="s">
        <v>26</v>
      </c>
      <c r="AJ10" s="247"/>
      <c r="AK10" s="22" t="s">
        <v>28</v>
      </c>
    </row>
    <row r="11" spans="1:37" ht="27" customHeight="1">
      <c r="A11" s="17"/>
      <c r="B11" s="17"/>
      <c r="C11" s="43" t="s">
        <v>94</v>
      </c>
      <c r="D11" s="25">
        <v>6</v>
      </c>
      <c r="E11" s="26">
        <v>115</v>
      </c>
      <c r="F11" s="34">
        <f>F2</f>
        <v>1.1000000000000001</v>
      </c>
      <c r="G11" s="28" t="s">
        <v>95</v>
      </c>
      <c r="H11" s="35">
        <v>8</v>
      </c>
      <c r="I11" s="30">
        <f t="shared" si="0"/>
        <v>920</v>
      </c>
      <c r="J11" s="24" t="s">
        <v>96</v>
      </c>
      <c r="K11" s="25">
        <v>3</v>
      </c>
      <c r="L11" s="26">
        <f t="shared" ref="L11:L14" si="8">M11*K11</f>
        <v>3.3000000000000003</v>
      </c>
      <c r="M11" s="31">
        <f>F2</f>
        <v>1.1000000000000001</v>
      </c>
      <c r="N11" s="28" t="s">
        <v>32</v>
      </c>
      <c r="O11" s="29">
        <v>65</v>
      </c>
      <c r="P11" s="30">
        <f t="shared" ref="P11:P14" si="9">L11*O11</f>
        <v>214.50000000000003</v>
      </c>
      <c r="Q11" s="289" t="s">
        <v>210</v>
      </c>
      <c r="R11" s="290">
        <v>8</v>
      </c>
      <c r="S11" s="286">
        <f t="shared" ref="S11:S12" si="10">T11*R11</f>
        <v>8.8000000000000007</v>
      </c>
      <c r="T11" s="291">
        <f>F2</f>
        <v>1.1000000000000001</v>
      </c>
      <c r="U11" s="292" t="s">
        <v>36</v>
      </c>
      <c r="V11" s="29">
        <v>30</v>
      </c>
      <c r="W11" s="30">
        <f t="shared" ref="W11:W15" si="11">S11*V11</f>
        <v>264</v>
      </c>
      <c r="X11" s="32" t="s">
        <v>97</v>
      </c>
      <c r="Y11" s="44">
        <v>1</v>
      </c>
      <c r="Z11" s="26">
        <f t="shared" ref="Z11:Z14" si="12">AA11*Y11</f>
        <v>1.1000000000000001</v>
      </c>
      <c r="AA11" s="31">
        <f>F2</f>
        <v>1.1000000000000001</v>
      </c>
      <c r="AB11" s="28" t="s">
        <v>36</v>
      </c>
      <c r="AC11" s="35">
        <v>35</v>
      </c>
      <c r="AD11" s="30">
        <f t="shared" ref="AD11:AD14" si="13">AC11*Z11</f>
        <v>38.5</v>
      </c>
      <c r="AE11" s="36"/>
      <c r="AF11" s="37" t="s">
        <v>41</v>
      </c>
      <c r="AG11" s="38">
        <f>AJ11*2+AJ14*1+AJ12*7</f>
        <v>30.5</v>
      </c>
      <c r="AH11" s="39" t="s">
        <v>43</v>
      </c>
      <c r="AI11" s="40" t="s">
        <v>45</v>
      </c>
      <c r="AJ11" s="39">
        <v>4</v>
      </c>
      <c r="AK11" s="41" t="s">
        <v>47</v>
      </c>
    </row>
    <row r="12" spans="1:37" ht="27" customHeight="1">
      <c r="A12" s="23">
        <f>A5+1</f>
        <v>43472</v>
      </c>
      <c r="B12" s="23" t="s">
        <v>49</v>
      </c>
      <c r="C12" s="43" t="s">
        <v>82</v>
      </c>
      <c r="D12" s="44">
        <v>0.5</v>
      </c>
      <c r="E12" s="34">
        <f t="shared" ref="E12:E13" si="14">F12*D12</f>
        <v>0.55000000000000004</v>
      </c>
      <c r="F12" s="34">
        <f>F2</f>
        <v>1.1000000000000001</v>
      </c>
      <c r="G12" s="30" t="s">
        <v>36</v>
      </c>
      <c r="H12" s="35">
        <v>120</v>
      </c>
      <c r="I12" s="30">
        <f t="shared" si="0"/>
        <v>66</v>
      </c>
      <c r="J12" s="43" t="s">
        <v>65</v>
      </c>
      <c r="K12" s="44">
        <v>1</v>
      </c>
      <c r="L12" s="26">
        <f t="shared" si="8"/>
        <v>1.1000000000000001</v>
      </c>
      <c r="M12" s="46">
        <f>F2</f>
        <v>1.1000000000000001</v>
      </c>
      <c r="N12" s="30" t="s">
        <v>32</v>
      </c>
      <c r="O12" s="35">
        <v>75</v>
      </c>
      <c r="P12" s="30">
        <f t="shared" si="9"/>
        <v>82.5</v>
      </c>
      <c r="Q12" s="43" t="s">
        <v>99</v>
      </c>
      <c r="R12" s="44">
        <v>0.5</v>
      </c>
      <c r="S12" s="34">
        <f t="shared" si="10"/>
        <v>0.55000000000000004</v>
      </c>
      <c r="T12" s="46">
        <f>F2</f>
        <v>1.1000000000000001</v>
      </c>
      <c r="U12" s="30" t="s">
        <v>32</v>
      </c>
      <c r="V12" s="35">
        <v>35</v>
      </c>
      <c r="W12" s="30">
        <f t="shared" si="11"/>
        <v>19.25</v>
      </c>
      <c r="X12" s="32" t="s">
        <v>101</v>
      </c>
      <c r="Y12" s="44">
        <v>1</v>
      </c>
      <c r="Z12" s="26">
        <f t="shared" si="12"/>
        <v>1.1000000000000001</v>
      </c>
      <c r="AA12" s="46">
        <f>F2</f>
        <v>1.1000000000000001</v>
      </c>
      <c r="AB12" s="30" t="s">
        <v>32</v>
      </c>
      <c r="AC12" s="35">
        <v>85</v>
      </c>
      <c r="AD12" s="30">
        <f t="shared" si="13"/>
        <v>93.500000000000014</v>
      </c>
      <c r="AE12" s="36"/>
      <c r="AF12" s="47" t="s">
        <v>58</v>
      </c>
      <c r="AG12" s="48">
        <f>AJ12*5+AJ13*5</f>
        <v>28</v>
      </c>
      <c r="AH12" s="49" t="s">
        <v>43</v>
      </c>
      <c r="AI12" s="50" t="s">
        <v>60</v>
      </c>
      <c r="AJ12" s="49">
        <v>3</v>
      </c>
      <c r="AK12" s="41">
        <v>2</v>
      </c>
    </row>
    <row r="13" spans="1:37" ht="27" customHeight="1">
      <c r="A13" s="42">
        <f>A12</f>
        <v>43472</v>
      </c>
      <c r="B13" s="42" t="s">
        <v>62</v>
      </c>
      <c r="C13" s="43" t="s">
        <v>102</v>
      </c>
      <c r="D13" s="44">
        <v>1</v>
      </c>
      <c r="E13" s="26">
        <f t="shared" si="14"/>
        <v>1.1000000000000001</v>
      </c>
      <c r="F13" s="34">
        <f>F2</f>
        <v>1.1000000000000001</v>
      </c>
      <c r="G13" s="30" t="s">
        <v>103</v>
      </c>
      <c r="H13" s="35">
        <v>15</v>
      </c>
      <c r="I13" s="30">
        <f t="shared" si="0"/>
        <v>16.5</v>
      </c>
      <c r="J13" s="284" t="s">
        <v>214</v>
      </c>
      <c r="K13" s="285">
        <v>3</v>
      </c>
      <c r="L13" s="286">
        <f t="shared" si="8"/>
        <v>3.3000000000000003</v>
      </c>
      <c r="M13" s="287">
        <f>F2</f>
        <v>1.1000000000000001</v>
      </c>
      <c r="N13" s="288" t="s">
        <v>32</v>
      </c>
      <c r="O13" s="35">
        <v>35</v>
      </c>
      <c r="P13" s="30">
        <f t="shared" si="9"/>
        <v>115.50000000000001</v>
      </c>
      <c r="Q13" s="43" t="s">
        <v>105</v>
      </c>
      <c r="R13" s="44">
        <v>0.5</v>
      </c>
      <c r="S13" s="34">
        <f>T13*R13</f>
        <v>0.55000000000000004</v>
      </c>
      <c r="T13" s="46">
        <f>F2</f>
        <v>1.1000000000000001</v>
      </c>
      <c r="U13" s="30" t="s">
        <v>70</v>
      </c>
      <c r="V13" s="35">
        <v>85</v>
      </c>
      <c r="W13" s="30">
        <f t="shared" si="11"/>
        <v>46.750000000000007</v>
      </c>
      <c r="X13" s="32" t="s">
        <v>106</v>
      </c>
      <c r="Y13" s="44">
        <v>1</v>
      </c>
      <c r="Z13" s="26">
        <f t="shared" si="12"/>
        <v>1.1000000000000001</v>
      </c>
      <c r="AA13" s="46">
        <f>F2</f>
        <v>1.1000000000000001</v>
      </c>
      <c r="AB13" s="30" t="s">
        <v>32</v>
      </c>
      <c r="AC13" s="35">
        <v>35</v>
      </c>
      <c r="AD13" s="30">
        <f t="shared" si="13"/>
        <v>38.5</v>
      </c>
      <c r="AE13" s="36" t="s">
        <v>108</v>
      </c>
      <c r="AF13" s="47" t="s">
        <v>73</v>
      </c>
      <c r="AG13" s="48">
        <f>AJ11*15+AJ14*5+AJ15*15</f>
        <v>82.5</v>
      </c>
      <c r="AH13" s="49" t="s">
        <v>43</v>
      </c>
      <c r="AI13" s="47" t="s">
        <v>75</v>
      </c>
      <c r="AJ13" s="49">
        <v>2.6</v>
      </c>
      <c r="AK13" s="51" t="s">
        <v>77</v>
      </c>
    </row>
    <row r="14" spans="1:37" ht="27" customHeight="1">
      <c r="A14" s="42"/>
      <c r="B14" s="42" t="s">
        <v>79</v>
      </c>
      <c r="C14" s="43"/>
      <c r="D14" s="44"/>
      <c r="E14" s="26"/>
      <c r="F14" s="34"/>
      <c r="G14" s="30"/>
      <c r="H14" s="35"/>
      <c r="I14" s="30">
        <f t="shared" si="0"/>
        <v>0</v>
      </c>
      <c r="J14" s="43" t="s">
        <v>110</v>
      </c>
      <c r="K14" s="44">
        <v>2</v>
      </c>
      <c r="L14" s="26">
        <f t="shared" si="8"/>
        <v>2.2000000000000002</v>
      </c>
      <c r="M14" s="46">
        <f>F2</f>
        <v>1.1000000000000001</v>
      </c>
      <c r="N14" s="30" t="s">
        <v>32</v>
      </c>
      <c r="O14" s="35">
        <v>35</v>
      </c>
      <c r="P14" s="30">
        <f t="shared" si="9"/>
        <v>77</v>
      </c>
      <c r="Q14" s="43"/>
      <c r="R14" s="44"/>
      <c r="S14" s="34"/>
      <c r="T14" s="46"/>
      <c r="U14" s="30"/>
      <c r="V14" s="35"/>
      <c r="W14" s="30">
        <f t="shared" si="11"/>
        <v>0</v>
      </c>
      <c r="X14" s="35" t="s">
        <v>111</v>
      </c>
      <c r="Y14" s="44">
        <v>1</v>
      </c>
      <c r="Z14" s="26">
        <f t="shared" si="12"/>
        <v>1.1000000000000001</v>
      </c>
      <c r="AA14" s="46">
        <f>F2</f>
        <v>1.1000000000000001</v>
      </c>
      <c r="AB14" s="30" t="s">
        <v>112</v>
      </c>
      <c r="AC14" s="35">
        <v>45</v>
      </c>
      <c r="AD14" s="30">
        <f t="shared" si="13"/>
        <v>49.500000000000007</v>
      </c>
      <c r="AE14" s="36"/>
      <c r="AF14" s="47"/>
      <c r="AG14" s="52"/>
      <c r="AH14" s="49"/>
      <c r="AI14" s="47" t="s">
        <v>84</v>
      </c>
      <c r="AJ14" s="49">
        <v>1.5</v>
      </c>
      <c r="AK14" s="41" t="s">
        <v>86</v>
      </c>
    </row>
    <row r="15" spans="1:37" ht="27" customHeight="1">
      <c r="A15" s="42"/>
      <c r="B15" s="42"/>
      <c r="C15" s="54"/>
      <c r="D15" s="55"/>
      <c r="E15" s="26"/>
      <c r="F15" s="34"/>
      <c r="G15" s="56"/>
      <c r="H15" s="57"/>
      <c r="I15" s="56"/>
      <c r="J15" s="43" t="s">
        <v>113</v>
      </c>
      <c r="K15" s="44"/>
      <c r="L15" s="26"/>
      <c r="M15" s="46"/>
      <c r="N15" s="30"/>
      <c r="O15" s="35"/>
      <c r="P15" s="30"/>
      <c r="Q15" s="43"/>
      <c r="R15" s="44"/>
      <c r="S15" s="34"/>
      <c r="T15" s="46"/>
      <c r="U15" s="30"/>
      <c r="V15" s="35"/>
      <c r="W15" s="30">
        <f t="shared" si="11"/>
        <v>0</v>
      </c>
      <c r="X15" s="35"/>
      <c r="Y15" s="44"/>
      <c r="Z15" s="34"/>
      <c r="AA15" s="46"/>
      <c r="AB15" s="30"/>
      <c r="AC15" s="35"/>
      <c r="AD15" s="30"/>
      <c r="AE15" s="36"/>
      <c r="AF15" s="47"/>
      <c r="AG15" s="52"/>
      <c r="AH15" s="49"/>
      <c r="AI15" s="47" t="s">
        <v>90</v>
      </c>
      <c r="AJ15" s="49">
        <v>1</v>
      </c>
      <c r="AK15" s="51">
        <v>1</v>
      </c>
    </row>
    <row r="16" spans="1:37" ht="27" customHeight="1">
      <c r="A16" s="53"/>
      <c r="B16" s="53"/>
      <c r="C16" s="255" t="s">
        <v>114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9" t="s">
        <v>115</v>
      </c>
      <c r="R16" s="260"/>
      <c r="S16" s="260"/>
      <c r="T16" s="260"/>
      <c r="U16" s="260"/>
      <c r="V16" s="260"/>
      <c r="W16" s="261"/>
      <c r="X16" s="259" t="s">
        <v>116</v>
      </c>
      <c r="Y16" s="260"/>
      <c r="Z16" s="260"/>
      <c r="AA16" s="260"/>
      <c r="AB16" s="260"/>
      <c r="AC16" s="260"/>
      <c r="AD16" s="261"/>
      <c r="AE16" s="36"/>
      <c r="AF16" s="19" t="s">
        <v>22</v>
      </c>
      <c r="AG16" s="20">
        <f>AJ17*68+AJ18*73+AJ19*45+AJ20*24+AJ21*60</f>
        <v>660.59999999999991</v>
      </c>
      <c r="AH16" s="21" t="s">
        <v>24</v>
      </c>
      <c r="AI16" s="247" t="s">
        <v>26</v>
      </c>
      <c r="AJ16" s="247"/>
      <c r="AK16" s="22" t="s">
        <v>28</v>
      </c>
    </row>
    <row r="17" spans="1:37" ht="27" customHeight="1">
      <c r="A17" s="17"/>
      <c r="B17" s="17"/>
      <c r="C17" s="24" t="s">
        <v>117</v>
      </c>
      <c r="D17" s="25">
        <v>3</v>
      </c>
      <c r="E17" s="26">
        <f>D17*F17</f>
        <v>3.3000000000000003</v>
      </c>
      <c r="F17" s="27">
        <f>F2</f>
        <v>1.1000000000000001</v>
      </c>
      <c r="G17" s="28" t="s">
        <v>36</v>
      </c>
      <c r="H17" s="24">
        <v>35</v>
      </c>
      <c r="I17" s="30">
        <f>H17*E17</f>
        <v>115.50000000000001</v>
      </c>
      <c r="J17" s="24" t="s">
        <v>119</v>
      </c>
      <c r="K17" s="25">
        <v>2</v>
      </c>
      <c r="L17" s="26">
        <f t="shared" ref="L17" si="15">M17*K17</f>
        <v>2.2000000000000002</v>
      </c>
      <c r="M17" s="31">
        <f>F2</f>
        <v>1.1000000000000001</v>
      </c>
      <c r="N17" s="28" t="s">
        <v>32</v>
      </c>
      <c r="O17" s="29">
        <v>25</v>
      </c>
      <c r="P17" s="30">
        <f t="shared" ref="P17:P19" si="16">L17*O17</f>
        <v>55.000000000000007</v>
      </c>
      <c r="Q17" s="43" t="s">
        <v>120</v>
      </c>
      <c r="R17" s="25"/>
      <c r="S17" s="58">
        <f>E2+5</f>
        <v>115</v>
      </c>
      <c r="T17" s="31">
        <f>F2</f>
        <v>1.1000000000000001</v>
      </c>
      <c r="U17" s="30" t="s">
        <v>121</v>
      </c>
      <c r="V17" s="35">
        <v>8.5</v>
      </c>
      <c r="W17" s="30">
        <f t="shared" ref="W17" si="17">S17*V17</f>
        <v>977.5</v>
      </c>
      <c r="X17" s="24" t="s">
        <v>122</v>
      </c>
      <c r="Y17" s="44">
        <v>2</v>
      </c>
      <c r="Z17" s="26">
        <f t="shared" ref="Z17:Z19" si="18">AA17*Y17</f>
        <v>2.2000000000000002</v>
      </c>
      <c r="AA17" s="31">
        <f>F2</f>
        <v>1.1000000000000001</v>
      </c>
      <c r="AB17" s="28" t="s">
        <v>32</v>
      </c>
      <c r="AC17" s="35">
        <v>35</v>
      </c>
      <c r="AD17" s="30">
        <f t="shared" ref="AD17:AD20" si="19">AC17*Z17</f>
        <v>77</v>
      </c>
      <c r="AE17" s="36"/>
      <c r="AF17" s="37" t="s">
        <v>41</v>
      </c>
      <c r="AG17" s="38">
        <f>AJ17*2+AJ20*1+AJ18*7</f>
        <v>29.9</v>
      </c>
      <c r="AH17" s="39" t="s">
        <v>43</v>
      </c>
      <c r="AI17" s="40" t="s">
        <v>45</v>
      </c>
      <c r="AJ17" s="39">
        <v>5</v>
      </c>
      <c r="AK17" s="41" t="s">
        <v>47</v>
      </c>
    </row>
    <row r="18" spans="1:37" ht="27" customHeight="1">
      <c r="A18" s="23">
        <f>A12+1</f>
        <v>43473</v>
      </c>
      <c r="B18" s="23" t="s">
        <v>124</v>
      </c>
      <c r="C18" s="43" t="s">
        <v>125</v>
      </c>
      <c r="D18" s="44">
        <v>3</v>
      </c>
      <c r="E18" s="26">
        <f t="shared" ref="E18:E21" si="20">F18*D18</f>
        <v>3.3000000000000003</v>
      </c>
      <c r="F18" s="34">
        <f>F2</f>
        <v>1.1000000000000001</v>
      </c>
      <c r="G18" s="30" t="s">
        <v>36</v>
      </c>
      <c r="H18" s="43">
        <v>35</v>
      </c>
      <c r="I18" s="30">
        <f>E18*H18</f>
        <v>115.50000000000001</v>
      </c>
      <c r="J18" s="43" t="s">
        <v>126</v>
      </c>
      <c r="K18" s="44">
        <v>0.5</v>
      </c>
      <c r="L18" s="34">
        <f>M18*K18</f>
        <v>0.55000000000000004</v>
      </c>
      <c r="M18" s="46">
        <f>F2</f>
        <v>1.1000000000000001</v>
      </c>
      <c r="N18" s="44" t="s">
        <v>36</v>
      </c>
      <c r="O18" s="35">
        <v>35</v>
      </c>
      <c r="P18" s="30">
        <f t="shared" si="16"/>
        <v>19.25</v>
      </c>
      <c r="Q18" s="43"/>
      <c r="R18" s="44"/>
      <c r="S18" s="26"/>
      <c r="T18" s="46"/>
      <c r="U18" s="30"/>
      <c r="V18" s="35"/>
      <c r="W18" s="30"/>
      <c r="X18" s="35" t="s">
        <v>52</v>
      </c>
      <c r="Y18" s="44">
        <v>3</v>
      </c>
      <c r="Z18" s="26">
        <f t="shared" si="18"/>
        <v>3.3000000000000003</v>
      </c>
      <c r="AA18" s="46">
        <f>F2</f>
        <v>1.1000000000000001</v>
      </c>
      <c r="AB18" s="30" t="s">
        <v>32</v>
      </c>
      <c r="AC18" s="35">
        <v>35</v>
      </c>
      <c r="AD18" s="30">
        <f t="shared" si="19"/>
        <v>115.50000000000001</v>
      </c>
      <c r="AE18" s="36"/>
      <c r="AF18" s="47" t="s">
        <v>58</v>
      </c>
      <c r="AG18" s="48">
        <f>AJ18*5+AJ19*5</f>
        <v>23</v>
      </c>
      <c r="AH18" s="49" t="s">
        <v>43</v>
      </c>
      <c r="AI18" s="50" t="s">
        <v>60</v>
      </c>
      <c r="AJ18" s="49">
        <v>2.6</v>
      </c>
      <c r="AK18" s="41">
        <v>2</v>
      </c>
    </row>
    <row r="19" spans="1:37" ht="27" customHeight="1">
      <c r="A19" s="42">
        <f>A18</f>
        <v>43473</v>
      </c>
      <c r="B19" s="42" t="s">
        <v>128</v>
      </c>
      <c r="C19" s="43" t="s">
        <v>81</v>
      </c>
      <c r="D19" s="33">
        <v>0.5</v>
      </c>
      <c r="E19" s="34">
        <f t="shared" si="20"/>
        <v>0.55000000000000004</v>
      </c>
      <c r="F19" s="34">
        <f>F2</f>
        <v>1.1000000000000001</v>
      </c>
      <c r="G19" s="30" t="s">
        <v>32</v>
      </c>
      <c r="H19" s="43">
        <v>35</v>
      </c>
      <c r="I19" s="30">
        <f>E19*H19</f>
        <v>19.25</v>
      </c>
      <c r="J19" s="43" t="s">
        <v>129</v>
      </c>
      <c r="K19" s="44">
        <v>0.2</v>
      </c>
      <c r="L19" s="34">
        <f>M19*K19</f>
        <v>0.22000000000000003</v>
      </c>
      <c r="M19" s="46">
        <f>F2</f>
        <v>1.1000000000000001</v>
      </c>
      <c r="N19" s="44" t="s">
        <v>130</v>
      </c>
      <c r="O19" s="35">
        <v>600</v>
      </c>
      <c r="P19" s="30">
        <f t="shared" si="16"/>
        <v>132.00000000000003</v>
      </c>
      <c r="Q19" s="43"/>
      <c r="R19" s="44"/>
      <c r="S19" s="26"/>
      <c r="T19" s="46"/>
      <c r="U19" s="30"/>
      <c r="V19" s="35"/>
      <c r="W19" s="30"/>
      <c r="X19" s="35" t="s">
        <v>99</v>
      </c>
      <c r="Y19" s="44">
        <v>2</v>
      </c>
      <c r="Z19" s="26">
        <f t="shared" si="18"/>
        <v>2.2000000000000002</v>
      </c>
      <c r="AA19" s="46">
        <f>F2</f>
        <v>1.1000000000000001</v>
      </c>
      <c r="AB19" s="30" t="s">
        <v>36</v>
      </c>
      <c r="AC19" s="35">
        <v>35</v>
      </c>
      <c r="AD19" s="30">
        <f t="shared" si="19"/>
        <v>77</v>
      </c>
      <c r="AE19" s="36"/>
      <c r="AF19" s="47" t="s">
        <v>73</v>
      </c>
      <c r="AG19" s="48">
        <f>AJ17*15+AJ20*5+AJ21*15</f>
        <v>83.5</v>
      </c>
      <c r="AH19" s="49" t="s">
        <v>43</v>
      </c>
      <c r="AI19" s="47" t="s">
        <v>75</v>
      </c>
      <c r="AJ19" s="49">
        <v>2</v>
      </c>
      <c r="AK19" s="51" t="s">
        <v>77</v>
      </c>
    </row>
    <row r="20" spans="1:37" ht="27" customHeight="1">
      <c r="A20" s="42"/>
      <c r="B20" s="42"/>
      <c r="C20" s="43" t="s">
        <v>88</v>
      </c>
      <c r="D20" s="45">
        <v>2</v>
      </c>
      <c r="E20" s="26">
        <f t="shared" si="20"/>
        <v>2.2000000000000002</v>
      </c>
      <c r="F20" s="34">
        <f>F2</f>
        <v>1.1000000000000001</v>
      </c>
      <c r="G20" s="30" t="s">
        <v>32</v>
      </c>
      <c r="H20" s="43">
        <v>150</v>
      </c>
      <c r="I20" s="30">
        <f>E20*H20</f>
        <v>330</v>
      </c>
      <c r="J20" s="43"/>
      <c r="K20" s="44"/>
      <c r="L20" s="26"/>
      <c r="M20" s="46"/>
      <c r="N20" s="44"/>
      <c r="O20" s="35"/>
      <c r="P20" s="30"/>
      <c r="Q20" s="59" t="s">
        <v>131</v>
      </c>
      <c r="R20" s="60">
        <v>7.5</v>
      </c>
      <c r="S20" s="61">
        <f>E2+5</f>
        <v>115</v>
      </c>
      <c r="T20" s="62">
        <f>F2</f>
        <v>1.1000000000000001</v>
      </c>
      <c r="U20" s="63" t="s">
        <v>133</v>
      </c>
      <c r="V20" s="64"/>
      <c r="W20" s="65"/>
      <c r="X20" s="35"/>
      <c r="Y20" s="44"/>
      <c r="Z20" s="34"/>
      <c r="AA20" s="46"/>
      <c r="AB20" s="30"/>
      <c r="AC20" s="35"/>
      <c r="AD20" s="30">
        <f t="shared" si="19"/>
        <v>0</v>
      </c>
      <c r="AE20" s="36"/>
      <c r="AF20" s="47"/>
      <c r="AG20" s="52"/>
      <c r="AH20" s="49"/>
      <c r="AI20" s="47" t="s">
        <v>84</v>
      </c>
      <c r="AJ20" s="49">
        <v>1.7</v>
      </c>
      <c r="AK20" s="41" t="s">
        <v>86</v>
      </c>
    </row>
    <row r="21" spans="1:37" ht="27" customHeight="1">
      <c r="A21" s="42"/>
      <c r="B21" s="42"/>
      <c r="C21" s="43" t="s">
        <v>52</v>
      </c>
      <c r="D21" s="44">
        <v>1</v>
      </c>
      <c r="E21" s="26">
        <f t="shared" si="20"/>
        <v>1.1000000000000001</v>
      </c>
      <c r="F21" s="34">
        <f>F2</f>
        <v>1.1000000000000001</v>
      </c>
      <c r="G21" s="30" t="s">
        <v>32</v>
      </c>
      <c r="H21" s="43">
        <v>35</v>
      </c>
      <c r="I21" s="30">
        <f>E21*H21</f>
        <v>38.5</v>
      </c>
      <c r="J21" s="43"/>
      <c r="K21" s="44"/>
      <c r="L21" s="34"/>
      <c r="M21" s="46"/>
      <c r="N21" s="44"/>
      <c r="O21" s="35"/>
      <c r="P21" s="30"/>
      <c r="Q21" s="66" t="s">
        <v>134</v>
      </c>
      <c r="R21" s="60"/>
      <c r="S21" s="61">
        <f>E2/10</f>
        <v>11</v>
      </c>
      <c r="T21" s="62">
        <f>F2</f>
        <v>1.1000000000000001</v>
      </c>
      <c r="U21" s="65" t="s">
        <v>135</v>
      </c>
      <c r="V21" s="67"/>
      <c r="W21" s="65"/>
      <c r="X21" s="35"/>
      <c r="Y21" s="44"/>
      <c r="Z21" s="34"/>
      <c r="AA21" s="46"/>
      <c r="AB21" s="30"/>
      <c r="AC21" s="35"/>
      <c r="AD21" s="30"/>
      <c r="AE21" s="36"/>
      <c r="AF21" s="47"/>
      <c r="AG21" s="52"/>
      <c r="AH21" s="49"/>
      <c r="AI21" s="47" t="s">
        <v>90</v>
      </c>
      <c r="AJ21" s="49">
        <v>0</v>
      </c>
      <c r="AK21" s="51">
        <v>1</v>
      </c>
    </row>
    <row r="22" spans="1:37" ht="27" customHeight="1">
      <c r="A22" s="53"/>
      <c r="B22" s="53"/>
      <c r="C22" s="259" t="s">
        <v>136</v>
      </c>
      <c r="D22" s="260"/>
      <c r="E22" s="260"/>
      <c r="F22" s="260"/>
      <c r="G22" s="260"/>
      <c r="H22" s="260"/>
      <c r="I22" s="261"/>
      <c r="J22" s="255" t="s">
        <v>137</v>
      </c>
      <c r="K22" s="255"/>
      <c r="L22" s="255"/>
      <c r="M22" s="255"/>
      <c r="N22" s="255"/>
      <c r="O22" s="255"/>
      <c r="P22" s="255"/>
      <c r="Q22" s="259" t="s">
        <v>19</v>
      </c>
      <c r="R22" s="260"/>
      <c r="S22" s="260"/>
      <c r="T22" s="260"/>
      <c r="U22" s="260"/>
      <c r="V22" s="260"/>
      <c r="W22" s="261"/>
      <c r="X22" s="255" t="s">
        <v>138</v>
      </c>
      <c r="Y22" s="255"/>
      <c r="Z22" s="255"/>
      <c r="AA22" s="255"/>
      <c r="AB22" s="255"/>
      <c r="AC22" s="255"/>
      <c r="AD22" s="255"/>
      <c r="AE22" s="18"/>
      <c r="AF22" s="19" t="s">
        <v>22</v>
      </c>
      <c r="AG22" s="20">
        <f>AJ23*68+AJ24*73+AJ25*45+AJ26*24+AJ27*60</f>
        <v>690.80000000000007</v>
      </c>
      <c r="AH22" s="21" t="s">
        <v>24</v>
      </c>
      <c r="AI22" s="247" t="s">
        <v>26</v>
      </c>
      <c r="AJ22" s="247"/>
      <c r="AK22" s="22" t="s">
        <v>28</v>
      </c>
    </row>
    <row r="23" spans="1:37" ht="27" customHeight="1">
      <c r="A23" s="17"/>
      <c r="B23" s="17"/>
      <c r="C23" s="24" t="s">
        <v>56</v>
      </c>
      <c r="D23" s="25">
        <v>8</v>
      </c>
      <c r="E23" s="26">
        <f>D23*F23</f>
        <v>8.8000000000000007</v>
      </c>
      <c r="F23" s="34">
        <f>F2</f>
        <v>1.1000000000000001</v>
      </c>
      <c r="G23" s="28" t="s">
        <v>36</v>
      </c>
      <c r="H23" s="35">
        <v>100</v>
      </c>
      <c r="I23" s="30">
        <f t="shared" ref="I23:I27" si="21">E23*H23</f>
        <v>880.00000000000011</v>
      </c>
      <c r="J23" s="24" t="s">
        <v>139</v>
      </c>
      <c r="K23" s="25">
        <v>6</v>
      </c>
      <c r="L23" s="26">
        <f t="shared" ref="L23:L26" si="22">M23*K23</f>
        <v>6.6000000000000005</v>
      </c>
      <c r="M23" s="31">
        <f>F2</f>
        <v>1.1000000000000001</v>
      </c>
      <c r="N23" s="44" t="s">
        <v>36</v>
      </c>
      <c r="O23" s="35">
        <v>35</v>
      </c>
      <c r="P23" s="30">
        <f t="shared" ref="P23:P26" si="23">L23*O23</f>
        <v>231.00000000000003</v>
      </c>
      <c r="Q23" s="24" t="s">
        <v>141</v>
      </c>
      <c r="R23" s="68">
        <v>7.5</v>
      </c>
      <c r="S23" s="26">
        <f t="shared" ref="S23:S25" si="24">T23*R23</f>
        <v>8.25</v>
      </c>
      <c r="T23" s="31">
        <f>F2</f>
        <v>1.1000000000000001</v>
      </c>
      <c r="U23" s="28" t="s">
        <v>32</v>
      </c>
      <c r="V23" s="29">
        <v>30</v>
      </c>
      <c r="W23" s="30">
        <f t="shared" ref="W23:W25" si="25">S23*V23</f>
        <v>247.5</v>
      </c>
      <c r="X23" s="35" t="s">
        <v>142</v>
      </c>
      <c r="Y23" s="44">
        <v>4</v>
      </c>
      <c r="Z23" s="26">
        <f t="shared" ref="Z23:Z24" si="26">AA23*Y23</f>
        <v>4.4000000000000004</v>
      </c>
      <c r="AA23" s="31">
        <f>F2</f>
        <v>1.1000000000000001</v>
      </c>
      <c r="AB23" s="28" t="s">
        <v>32</v>
      </c>
      <c r="AC23" s="35">
        <v>40</v>
      </c>
      <c r="AD23" s="30">
        <f t="shared" ref="AD23:AD26" si="27">AC23*Z23</f>
        <v>176</v>
      </c>
      <c r="AE23" s="36"/>
      <c r="AF23" s="37" t="s">
        <v>41</v>
      </c>
      <c r="AG23" s="38">
        <f>AJ23*2+AJ26*1+AJ24*7</f>
        <v>28.2</v>
      </c>
      <c r="AH23" s="39" t="s">
        <v>43</v>
      </c>
      <c r="AI23" s="40" t="s">
        <v>45</v>
      </c>
      <c r="AJ23" s="39">
        <v>4.2</v>
      </c>
      <c r="AK23" s="41" t="s">
        <v>47</v>
      </c>
    </row>
    <row r="24" spans="1:37" ht="27" customHeight="1">
      <c r="A24" s="23">
        <f>A18+1</f>
        <v>43474</v>
      </c>
      <c r="B24" s="23" t="s">
        <v>49</v>
      </c>
      <c r="C24" s="43" t="s">
        <v>82</v>
      </c>
      <c r="D24" s="44">
        <v>0.5</v>
      </c>
      <c r="E24" s="34">
        <f t="shared" ref="E24:E25" si="28">F24*D24</f>
        <v>0.55000000000000004</v>
      </c>
      <c r="F24" s="34">
        <f>F2</f>
        <v>1.1000000000000001</v>
      </c>
      <c r="G24" s="30" t="s">
        <v>36</v>
      </c>
      <c r="H24" s="35">
        <v>120</v>
      </c>
      <c r="I24" s="30">
        <f t="shared" si="21"/>
        <v>66</v>
      </c>
      <c r="J24" s="43" t="s">
        <v>143</v>
      </c>
      <c r="K24" s="44">
        <v>0.5</v>
      </c>
      <c r="L24" s="34">
        <f>M24*K24</f>
        <v>0.55000000000000004</v>
      </c>
      <c r="M24" s="46">
        <f>F2</f>
        <v>1.1000000000000001</v>
      </c>
      <c r="N24" s="44" t="s">
        <v>36</v>
      </c>
      <c r="O24" s="35">
        <v>35</v>
      </c>
      <c r="P24" s="30">
        <f t="shared" si="23"/>
        <v>19.25</v>
      </c>
      <c r="Q24" s="43" t="s">
        <v>54</v>
      </c>
      <c r="R24" s="44">
        <v>0.5</v>
      </c>
      <c r="S24" s="34">
        <f t="shared" si="24"/>
        <v>0.55000000000000004</v>
      </c>
      <c r="T24" s="46">
        <f>F2</f>
        <v>1.1000000000000001</v>
      </c>
      <c r="U24" s="30" t="s">
        <v>32</v>
      </c>
      <c r="V24" s="35">
        <v>35</v>
      </c>
      <c r="W24" s="30">
        <f t="shared" si="25"/>
        <v>19.25</v>
      </c>
      <c r="X24" s="35" t="s">
        <v>145</v>
      </c>
      <c r="Y24" s="44">
        <v>0.5</v>
      </c>
      <c r="Z24" s="34">
        <f t="shared" si="26"/>
        <v>0.55000000000000004</v>
      </c>
      <c r="AA24" s="46">
        <f>F2</f>
        <v>1.1000000000000001</v>
      </c>
      <c r="AB24" s="30" t="s">
        <v>32</v>
      </c>
      <c r="AC24" s="35">
        <v>55</v>
      </c>
      <c r="AD24" s="30">
        <f t="shared" si="27"/>
        <v>30.250000000000004</v>
      </c>
      <c r="AE24" s="36"/>
      <c r="AF24" s="47" t="s">
        <v>58</v>
      </c>
      <c r="AG24" s="48">
        <f>AJ24*5+AJ25*5</f>
        <v>26</v>
      </c>
      <c r="AH24" s="49" t="s">
        <v>43</v>
      </c>
      <c r="AI24" s="50" t="s">
        <v>60</v>
      </c>
      <c r="AJ24" s="49">
        <v>2.6</v>
      </c>
      <c r="AK24" s="41">
        <v>2</v>
      </c>
    </row>
    <row r="25" spans="1:37" ht="27" customHeight="1">
      <c r="A25" s="42">
        <f>A24</f>
        <v>43474</v>
      </c>
      <c r="B25" s="42" t="s">
        <v>62</v>
      </c>
      <c r="C25" s="43" t="s">
        <v>146</v>
      </c>
      <c r="D25" s="44">
        <v>2</v>
      </c>
      <c r="E25" s="26">
        <f t="shared" si="28"/>
        <v>2.2000000000000002</v>
      </c>
      <c r="F25" s="34">
        <f>F2</f>
        <v>1.1000000000000001</v>
      </c>
      <c r="G25" s="30" t="s">
        <v>36</v>
      </c>
      <c r="H25" s="35">
        <v>50</v>
      </c>
      <c r="I25" s="30">
        <f t="shared" si="21"/>
        <v>110.00000000000001</v>
      </c>
      <c r="J25" s="284" t="s">
        <v>147</v>
      </c>
      <c r="K25" s="285">
        <v>1</v>
      </c>
      <c r="L25" s="286">
        <v>2</v>
      </c>
      <c r="M25" s="287">
        <f>F2</f>
        <v>1.1000000000000001</v>
      </c>
      <c r="N25" s="285" t="s">
        <v>36</v>
      </c>
      <c r="O25" s="35">
        <v>120</v>
      </c>
      <c r="P25" s="30">
        <f t="shared" si="23"/>
        <v>240</v>
      </c>
      <c r="Q25" s="43" t="s">
        <v>105</v>
      </c>
      <c r="R25" s="44">
        <v>0.5</v>
      </c>
      <c r="S25" s="34">
        <f t="shared" si="24"/>
        <v>0.55000000000000004</v>
      </c>
      <c r="T25" s="46">
        <f>F2</f>
        <v>1.1000000000000001</v>
      </c>
      <c r="U25" s="30" t="s">
        <v>70</v>
      </c>
      <c r="V25" s="35">
        <v>80</v>
      </c>
      <c r="W25" s="30">
        <f t="shared" si="25"/>
        <v>44</v>
      </c>
      <c r="X25" s="35"/>
      <c r="Y25" s="44"/>
      <c r="Z25" s="34"/>
      <c r="AA25" s="46"/>
      <c r="AB25" s="30"/>
      <c r="AC25" s="35"/>
      <c r="AD25" s="30">
        <f t="shared" si="27"/>
        <v>0</v>
      </c>
      <c r="AE25" s="36" t="s">
        <v>108</v>
      </c>
      <c r="AF25" s="47" t="s">
        <v>73</v>
      </c>
      <c r="AG25" s="48">
        <f>AJ23*15+AJ26*5+AJ27*15</f>
        <v>86</v>
      </c>
      <c r="AH25" s="49" t="s">
        <v>43</v>
      </c>
      <c r="AI25" s="47" t="s">
        <v>75</v>
      </c>
      <c r="AJ25" s="49">
        <v>2.6</v>
      </c>
      <c r="AK25" s="51" t="s">
        <v>77</v>
      </c>
    </row>
    <row r="26" spans="1:37" ht="27" customHeight="1">
      <c r="A26" s="42"/>
      <c r="B26" s="42" t="s">
        <v>79</v>
      </c>
      <c r="C26" s="43"/>
      <c r="D26" s="44"/>
      <c r="E26" s="34"/>
      <c r="F26" s="34"/>
      <c r="G26" s="30"/>
      <c r="H26" s="35">
        <v>80</v>
      </c>
      <c r="I26" s="30">
        <f t="shared" si="21"/>
        <v>0</v>
      </c>
      <c r="J26" s="43" t="s">
        <v>149</v>
      </c>
      <c r="K26" s="44">
        <v>1</v>
      </c>
      <c r="L26" s="26">
        <f t="shared" si="22"/>
        <v>1.1000000000000001</v>
      </c>
      <c r="M26" s="46">
        <f>F2</f>
        <v>1.1000000000000001</v>
      </c>
      <c r="N26" s="44" t="s">
        <v>36</v>
      </c>
      <c r="O26" s="35">
        <v>100</v>
      </c>
      <c r="P26" s="30">
        <f t="shared" si="23"/>
        <v>110.00000000000001</v>
      </c>
      <c r="Q26" s="43"/>
      <c r="R26" s="44"/>
      <c r="S26" s="34"/>
      <c r="T26" s="46"/>
      <c r="U26" s="30"/>
      <c r="V26" s="35"/>
      <c r="W26" s="30"/>
      <c r="X26" s="32"/>
      <c r="Y26" s="44"/>
      <c r="Z26" s="26"/>
      <c r="AA26" s="46"/>
      <c r="AB26" s="30"/>
      <c r="AC26" s="35"/>
      <c r="AD26" s="30">
        <f t="shared" si="27"/>
        <v>0</v>
      </c>
      <c r="AE26" s="36"/>
      <c r="AF26" s="47"/>
      <c r="AG26" s="52"/>
      <c r="AH26" s="49"/>
      <c r="AI26" s="47" t="s">
        <v>84</v>
      </c>
      <c r="AJ26" s="49">
        <v>1.6</v>
      </c>
      <c r="AK26" s="41" t="s">
        <v>86</v>
      </c>
    </row>
    <row r="27" spans="1:37" ht="27" customHeight="1">
      <c r="A27" s="42"/>
      <c r="B27" s="42"/>
      <c r="C27" s="43"/>
      <c r="D27" s="44"/>
      <c r="E27" s="26"/>
      <c r="F27" s="34"/>
      <c r="G27" s="30"/>
      <c r="H27" s="35"/>
      <c r="I27" s="30">
        <f t="shared" si="21"/>
        <v>0</v>
      </c>
      <c r="J27" s="35"/>
      <c r="K27" s="44"/>
      <c r="L27" s="26"/>
      <c r="M27" s="46"/>
      <c r="N27" s="44"/>
      <c r="O27" s="35"/>
      <c r="P27" s="30"/>
      <c r="Q27" s="43"/>
      <c r="R27" s="44"/>
      <c r="S27" s="34"/>
      <c r="T27" s="46"/>
      <c r="U27" s="30"/>
      <c r="V27" s="35"/>
      <c r="W27" s="30"/>
      <c r="X27" s="32"/>
      <c r="Y27" s="44"/>
      <c r="Z27" s="26"/>
      <c r="AA27" s="46"/>
      <c r="AB27" s="30"/>
      <c r="AC27" s="35"/>
      <c r="AD27" s="30"/>
      <c r="AE27" s="36"/>
      <c r="AF27" s="47"/>
      <c r="AG27" s="52"/>
      <c r="AH27" s="49"/>
      <c r="AI27" s="47" t="s">
        <v>90</v>
      </c>
      <c r="AJ27" s="49">
        <v>1</v>
      </c>
      <c r="AK27" s="51">
        <v>1</v>
      </c>
    </row>
    <row r="28" spans="1:37" ht="27" customHeight="1">
      <c r="A28" s="18"/>
      <c r="B28" s="18"/>
      <c r="C28" s="255" t="s">
        <v>150</v>
      </c>
      <c r="D28" s="255"/>
      <c r="E28" s="255"/>
      <c r="F28" s="255"/>
      <c r="G28" s="255"/>
      <c r="H28" s="255"/>
      <c r="I28" s="255"/>
      <c r="J28" s="255" t="s">
        <v>151</v>
      </c>
      <c r="K28" s="255"/>
      <c r="L28" s="255"/>
      <c r="M28" s="255"/>
      <c r="N28" s="255"/>
      <c r="O28" s="255"/>
      <c r="P28" s="255"/>
      <c r="Q28" s="259" t="s">
        <v>19</v>
      </c>
      <c r="R28" s="260"/>
      <c r="S28" s="260"/>
      <c r="T28" s="260"/>
      <c r="U28" s="260"/>
      <c r="V28" s="260"/>
      <c r="W28" s="261"/>
      <c r="X28" s="293" t="s">
        <v>212</v>
      </c>
      <c r="Y28" s="293"/>
      <c r="Z28" s="293"/>
      <c r="AA28" s="293"/>
      <c r="AB28" s="293"/>
      <c r="AC28" s="293"/>
      <c r="AD28" s="293"/>
      <c r="AE28" s="18"/>
      <c r="AF28" s="19" t="s">
        <v>22</v>
      </c>
      <c r="AG28" s="20">
        <v>746</v>
      </c>
      <c r="AH28" s="21" t="s">
        <v>24</v>
      </c>
      <c r="AI28" s="247" t="s">
        <v>26</v>
      </c>
      <c r="AJ28" s="247"/>
      <c r="AK28" s="22" t="s">
        <v>28</v>
      </c>
    </row>
    <row r="29" spans="1:37" ht="27" customHeight="1">
      <c r="A29" s="36"/>
      <c r="B29" s="17" t="s">
        <v>49</v>
      </c>
      <c r="C29" s="24" t="s">
        <v>152</v>
      </c>
      <c r="D29" s="69">
        <v>6</v>
      </c>
      <c r="E29" s="70">
        <f t="shared" ref="E29:E32" si="29">F29*D29</f>
        <v>6.6000000000000005</v>
      </c>
      <c r="F29" s="34">
        <f>F2</f>
        <v>1.1000000000000001</v>
      </c>
      <c r="G29" s="69" t="s">
        <v>36</v>
      </c>
      <c r="H29" s="29">
        <v>80</v>
      </c>
      <c r="I29" s="28">
        <f t="shared" ref="I29:I33" si="30">E29*H29</f>
        <v>528</v>
      </c>
      <c r="J29" s="289" t="s">
        <v>211</v>
      </c>
      <c r="K29" s="290">
        <v>5</v>
      </c>
      <c r="L29" s="286">
        <f t="shared" ref="L29:L30" si="31">M29*K29</f>
        <v>5.5</v>
      </c>
      <c r="M29" s="291">
        <f>F2</f>
        <v>1.1000000000000001</v>
      </c>
      <c r="N29" s="292" t="s">
        <v>36</v>
      </c>
      <c r="O29" s="29">
        <v>35</v>
      </c>
      <c r="P29" s="30">
        <f t="shared" ref="P29:P32" si="32">L29*O29</f>
        <v>192.5</v>
      </c>
      <c r="Q29" s="24" t="s">
        <v>153</v>
      </c>
      <c r="R29" s="68">
        <v>7.5</v>
      </c>
      <c r="S29" s="26">
        <f>T29*R29</f>
        <v>8.25</v>
      </c>
      <c r="T29" s="31">
        <f>F2</f>
        <v>1.1000000000000001</v>
      </c>
      <c r="U29" s="28" t="s">
        <v>32</v>
      </c>
      <c r="V29" s="29">
        <v>30</v>
      </c>
      <c r="W29" s="30">
        <f t="shared" ref="W29:W31" si="33">S29*V29</f>
        <v>247.5</v>
      </c>
      <c r="X29" s="294" t="s">
        <v>213</v>
      </c>
      <c r="Y29" s="285">
        <v>0.3</v>
      </c>
      <c r="Z29" s="295">
        <f t="shared" ref="Z29:Z31" si="34">AA29*Y29</f>
        <v>0.33</v>
      </c>
      <c r="AA29" s="291">
        <f>F20</f>
        <v>1.1000000000000001</v>
      </c>
      <c r="AB29" s="292" t="s">
        <v>35</v>
      </c>
      <c r="AC29" s="296">
        <v>250</v>
      </c>
      <c r="AD29" s="288">
        <f t="shared" ref="AD29:AD31" si="35">AC29*Z29</f>
        <v>82.5</v>
      </c>
      <c r="AE29" s="36"/>
      <c r="AF29" s="37" t="s">
        <v>41</v>
      </c>
      <c r="AG29" s="38">
        <f>AJ29*2+AJ33*1+AJ30*7</f>
        <v>28.6</v>
      </c>
      <c r="AH29" s="39" t="s">
        <v>43</v>
      </c>
      <c r="AI29" s="40" t="s">
        <v>45</v>
      </c>
      <c r="AJ29" s="39">
        <v>5</v>
      </c>
      <c r="AK29" s="41" t="s">
        <v>47</v>
      </c>
    </row>
    <row r="30" spans="1:37" ht="27" customHeight="1">
      <c r="A30" s="71">
        <f>A24+1</f>
        <v>43475</v>
      </c>
      <c r="B30" s="23" t="s">
        <v>62</v>
      </c>
      <c r="C30" s="43" t="s">
        <v>154</v>
      </c>
      <c r="D30" s="72">
        <v>1</v>
      </c>
      <c r="E30" s="70">
        <f t="shared" si="29"/>
        <v>1.1000000000000001</v>
      </c>
      <c r="F30" s="34">
        <f>F2</f>
        <v>1.1000000000000001</v>
      </c>
      <c r="G30" s="72" t="s">
        <v>155</v>
      </c>
      <c r="H30" s="35">
        <v>150</v>
      </c>
      <c r="I30" s="30">
        <f t="shared" si="30"/>
        <v>165</v>
      </c>
      <c r="J30" s="43" t="s">
        <v>157</v>
      </c>
      <c r="K30" s="44">
        <v>4</v>
      </c>
      <c r="L30" s="26">
        <f t="shared" si="31"/>
        <v>4.4000000000000004</v>
      </c>
      <c r="M30" s="46">
        <f>F2</f>
        <v>1.1000000000000001</v>
      </c>
      <c r="N30" s="30" t="s">
        <v>36</v>
      </c>
      <c r="O30" s="35">
        <v>65</v>
      </c>
      <c r="P30" s="30">
        <f t="shared" si="32"/>
        <v>286</v>
      </c>
      <c r="Q30" s="43" t="s">
        <v>105</v>
      </c>
      <c r="R30" s="44">
        <v>0.5</v>
      </c>
      <c r="S30" s="34">
        <f>T30*R30</f>
        <v>0.55000000000000004</v>
      </c>
      <c r="T30" s="46">
        <f>F2</f>
        <v>1.1000000000000001</v>
      </c>
      <c r="U30" s="30" t="s">
        <v>70</v>
      </c>
      <c r="V30" s="35">
        <v>80</v>
      </c>
      <c r="W30" s="30">
        <f t="shared" si="33"/>
        <v>44</v>
      </c>
      <c r="X30" s="294" t="s">
        <v>195</v>
      </c>
      <c r="Y30" s="285">
        <v>2</v>
      </c>
      <c r="Z30" s="286">
        <f t="shared" si="34"/>
        <v>2.2000000000000002</v>
      </c>
      <c r="AA30" s="287">
        <f>F20</f>
        <v>1.1000000000000001</v>
      </c>
      <c r="AB30" s="288" t="s">
        <v>31</v>
      </c>
      <c r="AC30" s="296">
        <v>35</v>
      </c>
      <c r="AD30" s="288">
        <f t="shared" si="35"/>
        <v>77</v>
      </c>
      <c r="AE30" s="36"/>
      <c r="AF30" s="47" t="s">
        <v>58</v>
      </c>
      <c r="AG30" s="48">
        <f>AJ30*5+AJ31*5</f>
        <v>25.5</v>
      </c>
      <c r="AH30" s="49" t="s">
        <v>43</v>
      </c>
      <c r="AI30" s="50" t="s">
        <v>60</v>
      </c>
      <c r="AJ30" s="49">
        <v>2.5</v>
      </c>
      <c r="AK30" s="41">
        <v>2</v>
      </c>
    </row>
    <row r="31" spans="1:37" ht="27" customHeight="1">
      <c r="A31" s="73">
        <f>A30</f>
        <v>43475</v>
      </c>
      <c r="B31" s="42" t="s">
        <v>79</v>
      </c>
      <c r="C31" s="43" t="s">
        <v>99</v>
      </c>
      <c r="D31" s="74">
        <v>0.5</v>
      </c>
      <c r="E31" s="75">
        <f t="shared" si="29"/>
        <v>0.55000000000000004</v>
      </c>
      <c r="F31" s="34">
        <f>F2</f>
        <v>1.1000000000000001</v>
      </c>
      <c r="G31" s="72" t="s">
        <v>36</v>
      </c>
      <c r="H31" s="35">
        <v>35</v>
      </c>
      <c r="I31" s="30">
        <f t="shared" si="30"/>
        <v>19.25</v>
      </c>
      <c r="J31" s="43"/>
      <c r="K31" s="44"/>
      <c r="L31" s="26"/>
      <c r="M31" s="46"/>
      <c r="N31" s="30"/>
      <c r="O31" s="35"/>
      <c r="P31" s="30"/>
      <c r="Q31" s="43"/>
      <c r="R31" s="44"/>
      <c r="S31" s="34"/>
      <c r="T31" s="46"/>
      <c r="U31" s="30"/>
      <c r="V31" s="35"/>
      <c r="W31" s="30">
        <f t="shared" si="33"/>
        <v>0</v>
      </c>
      <c r="X31" s="294" t="s">
        <v>207</v>
      </c>
      <c r="Y31" s="285">
        <v>1</v>
      </c>
      <c r="Z31" s="286">
        <f t="shared" si="34"/>
        <v>1.1000000000000001</v>
      </c>
      <c r="AA31" s="287">
        <f>F20</f>
        <v>1.1000000000000001</v>
      </c>
      <c r="AB31" s="288" t="s">
        <v>31</v>
      </c>
      <c r="AC31" s="296">
        <v>35</v>
      </c>
      <c r="AD31" s="288">
        <f t="shared" si="35"/>
        <v>38.5</v>
      </c>
      <c r="AE31" s="36"/>
      <c r="AF31" s="47" t="s">
        <v>73</v>
      </c>
      <c r="AG31" s="48">
        <v>95.5</v>
      </c>
      <c r="AH31" s="49" t="s">
        <v>43</v>
      </c>
      <c r="AI31" s="47" t="s">
        <v>75</v>
      </c>
      <c r="AJ31" s="49">
        <v>2.6</v>
      </c>
      <c r="AK31" s="51" t="s">
        <v>77</v>
      </c>
    </row>
    <row r="32" spans="1:37" ht="27" customHeight="1">
      <c r="A32" s="73"/>
      <c r="B32" s="42"/>
      <c r="C32" s="43" t="s">
        <v>158</v>
      </c>
      <c r="D32" s="74">
        <v>0.3</v>
      </c>
      <c r="E32" s="75">
        <f t="shared" si="29"/>
        <v>0.33</v>
      </c>
      <c r="F32" s="34">
        <f>F2</f>
        <v>1.1000000000000001</v>
      </c>
      <c r="G32" s="72" t="s">
        <v>36</v>
      </c>
      <c r="H32" s="35">
        <v>50</v>
      </c>
      <c r="I32" s="30">
        <f t="shared" si="30"/>
        <v>16.5</v>
      </c>
      <c r="J32" s="43"/>
      <c r="K32" s="44"/>
      <c r="L32" s="26"/>
      <c r="M32" s="46"/>
      <c r="N32" s="30"/>
      <c r="O32" s="35"/>
      <c r="P32" s="30">
        <f t="shared" si="32"/>
        <v>0</v>
      </c>
      <c r="Q32" s="43"/>
      <c r="R32" s="44"/>
      <c r="S32" s="34"/>
      <c r="T32" s="46"/>
      <c r="U32" s="30"/>
      <c r="V32" s="35"/>
      <c r="W32" s="30"/>
      <c r="X32" s="35"/>
      <c r="Y32" s="44"/>
      <c r="Z32" s="34"/>
      <c r="AA32" s="46"/>
      <c r="AB32" s="30"/>
      <c r="AC32" s="35"/>
      <c r="AD32" s="30"/>
      <c r="AE32" s="36"/>
      <c r="AF32" s="47"/>
      <c r="AG32" s="48"/>
      <c r="AH32" s="49"/>
      <c r="AI32" s="47"/>
      <c r="AJ32" s="49"/>
      <c r="AK32" s="51"/>
    </row>
    <row r="33" spans="1:37" ht="27" customHeight="1">
      <c r="A33" s="76"/>
      <c r="B33" s="77"/>
      <c r="C33" s="54"/>
      <c r="D33" s="78"/>
      <c r="E33" s="79"/>
      <c r="F33" s="80"/>
      <c r="G33" s="55"/>
      <c r="H33" s="57"/>
      <c r="I33" s="56">
        <f t="shared" si="30"/>
        <v>0</v>
      </c>
      <c r="J33" s="54"/>
      <c r="K33" s="55"/>
      <c r="L33" s="81"/>
      <c r="M33" s="82"/>
      <c r="N33" s="56"/>
      <c r="O33" s="57"/>
      <c r="P33" s="56"/>
      <c r="Q33" s="54"/>
      <c r="R33" s="55"/>
      <c r="S33" s="80"/>
      <c r="T33" s="82"/>
      <c r="U33" s="56"/>
      <c r="V33" s="57"/>
      <c r="W33" s="56"/>
      <c r="X33" s="57"/>
      <c r="Y33" s="55"/>
      <c r="Z33" s="81"/>
      <c r="AA33" s="82"/>
      <c r="AB33" s="56"/>
      <c r="AC33" s="57"/>
      <c r="AD33" s="56"/>
      <c r="AE33" s="76"/>
      <c r="AF33" s="83"/>
      <c r="AG33" s="84"/>
      <c r="AH33" s="85"/>
      <c r="AI33" s="83" t="s">
        <v>84</v>
      </c>
      <c r="AJ33" s="85">
        <v>1.1000000000000001</v>
      </c>
      <c r="AK33" s="86" t="s">
        <v>86</v>
      </c>
    </row>
    <row r="34" spans="1:37" ht="32.25">
      <c r="A34" s="87"/>
      <c r="B34" s="87"/>
      <c r="C34" s="88"/>
      <c r="D34" s="88"/>
      <c r="E34" s="89"/>
      <c r="F34" s="34"/>
      <c r="G34" s="90"/>
      <c r="H34" s="88"/>
      <c r="I34" s="88">
        <f>SUM(I5:I33)</f>
        <v>4616</v>
      </c>
      <c r="J34" s="88"/>
      <c r="K34" s="88"/>
      <c r="L34" s="91"/>
      <c r="M34" s="92"/>
      <c r="N34" s="90"/>
      <c r="O34" s="88"/>
      <c r="P34" s="88">
        <f>SUM(P5:P33)</f>
        <v>2286</v>
      </c>
      <c r="Q34" s="88"/>
      <c r="R34" s="88"/>
      <c r="S34" s="91"/>
      <c r="T34" s="92" t="s">
        <v>160</v>
      </c>
      <c r="U34" s="90"/>
      <c r="V34" s="88"/>
      <c r="W34" s="88">
        <f>SUM(W5:W33)</f>
        <v>2215.75</v>
      </c>
      <c r="X34" s="88"/>
      <c r="Y34" s="88"/>
      <c r="Z34" s="91"/>
      <c r="AA34" s="92"/>
      <c r="AB34" s="90"/>
      <c r="AC34" s="88"/>
      <c r="AD34" s="88">
        <f>SUM(AD5:AD33)</f>
        <v>1186.3499999999999</v>
      </c>
      <c r="AE34" s="93">
        <f>(SUM(A34:AD34)+P2*E2*5)/K2/E2</f>
        <v>20.734727272727273</v>
      </c>
      <c r="AF34" s="94"/>
      <c r="AG34" s="95"/>
      <c r="AH34" s="95"/>
      <c r="AI34" s="95"/>
      <c r="AJ34" s="95"/>
      <c r="AK34" s="95"/>
    </row>
    <row r="35" spans="1:37" ht="32.25">
      <c r="A35" s="87" t="s">
        <v>162</v>
      </c>
      <c r="B35" s="87"/>
      <c r="C35" s="9"/>
      <c r="D35" s="9"/>
      <c r="E35" s="96"/>
      <c r="F35" s="96"/>
      <c r="G35" s="262" t="s">
        <v>164</v>
      </c>
      <c r="H35" s="262"/>
      <c r="I35" s="262"/>
      <c r="J35" s="262"/>
      <c r="K35" s="262"/>
      <c r="L35" s="97"/>
      <c r="M35" s="98"/>
      <c r="N35" s="7"/>
      <c r="O35" s="9"/>
      <c r="P35" s="9"/>
      <c r="Q35" s="263" t="s">
        <v>166</v>
      </c>
      <c r="R35" s="263"/>
      <c r="S35" s="263"/>
      <c r="T35" s="263"/>
      <c r="U35" s="263"/>
      <c r="V35" s="9"/>
      <c r="W35" s="9"/>
      <c r="X35" s="9"/>
      <c r="Y35" s="9"/>
      <c r="Z35" s="98"/>
      <c r="AA35" s="98"/>
      <c r="AB35" s="7"/>
      <c r="AC35" s="9"/>
      <c r="AD35" s="9"/>
      <c r="AE35" s="7"/>
      <c r="AF35" s="99"/>
      <c r="AG35" s="9"/>
    </row>
    <row r="36" spans="1:37" ht="32.25">
      <c r="A36" s="7"/>
      <c r="B36" s="7"/>
      <c r="C36" s="9"/>
      <c r="D36" s="9"/>
      <c r="E36" s="96"/>
      <c r="G36" s="7"/>
      <c r="H36" s="9"/>
      <c r="I36" s="9"/>
      <c r="J36" s="9"/>
      <c r="K36" s="9"/>
      <c r="L36" s="98"/>
      <c r="N36" s="9"/>
      <c r="O36" s="9"/>
      <c r="P36" s="9"/>
      <c r="Q36" s="9"/>
      <c r="R36" s="9"/>
      <c r="S36" s="98"/>
      <c r="U36" s="9"/>
      <c r="V36" s="9"/>
      <c r="W36" s="9"/>
      <c r="X36" s="9"/>
      <c r="Y36" s="9"/>
      <c r="Z36" s="98"/>
      <c r="AB36" s="9"/>
      <c r="AC36" s="9"/>
      <c r="AD36" s="9"/>
      <c r="AE36" s="7"/>
      <c r="AF36" s="1"/>
    </row>
  </sheetData>
  <mergeCells count="33">
    <mergeCell ref="X28:AD28"/>
    <mergeCell ref="AI28:AJ28"/>
    <mergeCell ref="G35:K35"/>
    <mergeCell ref="Q35:U35"/>
    <mergeCell ref="C16:I16"/>
    <mergeCell ref="J16:P16"/>
    <mergeCell ref="Q16:W16"/>
    <mergeCell ref="C28:I28"/>
    <mergeCell ref="J28:P28"/>
    <mergeCell ref="Q28:W28"/>
    <mergeCell ref="X16:AD16"/>
    <mergeCell ref="AI16:AJ16"/>
    <mergeCell ref="C22:I22"/>
    <mergeCell ref="J22:P22"/>
    <mergeCell ref="Q22:W22"/>
    <mergeCell ref="X22:AD22"/>
    <mergeCell ref="AI22:AJ22"/>
    <mergeCell ref="AI10:AJ10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  <mergeCell ref="C9:G9"/>
    <mergeCell ref="C10:I10"/>
    <mergeCell ref="J10:P10"/>
    <mergeCell ref="Q10:W10"/>
    <mergeCell ref="X10:AD10"/>
  </mergeCells>
  <phoneticPr fontId="3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K44"/>
  <sheetViews>
    <sheetView tabSelected="1" view="pageBreakPreview" zoomScale="60" zoomScaleNormal="55" workbookViewId="0">
      <selection activeCell="AS21" sqref="AS21:AT21"/>
    </sheetView>
  </sheetViews>
  <sheetFormatPr defaultColWidth="9" defaultRowHeight="30"/>
  <cols>
    <col min="1" max="1" width="13.5" style="103" customWidth="1"/>
    <col min="2" max="2" width="5.125" style="103" customWidth="1"/>
    <col min="3" max="3" width="27.625" style="103" customWidth="1"/>
    <col min="4" max="4" width="10.625" style="103" hidden="1" customWidth="1"/>
    <col min="5" max="5" width="9.625" style="244" customWidth="1"/>
    <col min="6" max="6" width="12.25" style="242" hidden="1" customWidth="1"/>
    <col min="7" max="7" width="8.5" style="103" customWidth="1"/>
    <col min="8" max="8" width="9" style="103" hidden="1" customWidth="1"/>
    <col min="9" max="9" width="11.875" style="103" hidden="1" customWidth="1"/>
    <col min="10" max="10" width="33" style="103" customWidth="1"/>
    <col min="11" max="11" width="8" style="103" hidden="1" customWidth="1"/>
    <col min="12" max="12" width="9" style="245"/>
    <col min="13" max="13" width="9" style="243" hidden="1" customWidth="1"/>
    <col min="14" max="14" width="9" style="103"/>
    <col min="15" max="15" width="9" style="103" hidden="1" customWidth="1"/>
    <col min="16" max="16" width="11.875" style="103" hidden="1" customWidth="1"/>
    <col min="17" max="17" width="30.875" style="103" customWidth="1"/>
    <col min="18" max="18" width="9" style="103" hidden="1" customWidth="1"/>
    <col min="19" max="19" width="9.875" style="245" customWidth="1"/>
    <col min="20" max="20" width="9" style="243" hidden="1" customWidth="1"/>
    <col min="21" max="21" width="9" style="103"/>
    <col min="22" max="22" width="9" style="103" hidden="1" customWidth="1"/>
    <col min="23" max="23" width="10.875" style="103" hidden="1" customWidth="1"/>
    <col min="24" max="24" width="30.25" style="103" customWidth="1"/>
    <col min="25" max="25" width="9" style="103" hidden="1" customWidth="1"/>
    <col min="26" max="26" width="10.5" style="245" customWidth="1"/>
    <col min="27" max="27" width="9" style="243" hidden="1" customWidth="1"/>
    <col min="28" max="28" width="9" style="103"/>
    <col min="29" max="29" width="9" style="103" hidden="1" customWidth="1"/>
    <col min="30" max="30" width="15.625" style="103" hidden="1" customWidth="1"/>
    <col min="31" max="31" width="9.125" style="103" customWidth="1"/>
    <col min="32" max="32" width="8.125" style="246" customWidth="1"/>
    <col min="33" max="33" width="6.125" style="103" customWidth="1"/>
    <col min="34" max="34" width="3.75" style="103" customWidth="1"/>
    <col min="35" max="35" width="8" style="103" customWidth="1"/>
    <col min="36" max="36" width="5.875" style="103" customWidth="1"/>
    <col min="37" max="37" width="9.25" style="103" customWidth="1"/>
    <col min="38" max="16384" width="9" style="103"/>
  </cols>
  <sheetData>
    <row r="1" spans="1:37" ht="32.25">
      <c r="A1" s="269" t="s">
        <v>209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37" ht="32.25">
      <c r="A2" s="270" t="s">
        <v>0</v>
      </c>
      <c r="B2" s="270"/>
      <c r="C2" s="270"/>
      <c r="D2" s="104">
        <v>100</v>
      </c>
      <c r="E2" s="105">
        <v>110</v>
      </c>
      <c r="F2" s="106">
        <f>E2/D2</f>
        <v>1.1000000000000001</v>
      </c>
      <c r="H2" s="271" t="s">
        <v>1</v>
      </c>
      <c r="I2" s="271"/>
      <c r="J2" s="271"/>
      <c r="K2" s="107">
        <v>5</v>
      </c>
      <c r="L2" s="108"/>
      <c r="M2" s="272" t="s">
        <v>2</v>
      </c>
      <c r="N2" s="272"/>
      <c r="O2" s="272"/>
      <c r="P2" s="107">
        <v>2</v>
      </c>
      <c r="Q2" s="107"/>
      <c r="R2" s="107"/>
      <c r="S2" s="108"/>
      <c r="T2" s="109"/>
      <c r="U2" s="107"/>
      <c r="V2" s="107"/>
      <c r="W2" s="107"/>
      <c r="X2" s="107"/>
      <c r="Y2" s="107"/>
      <c r="Z2" s="108"/>
      <c r="AA2" s="109"/>
      <c r="AB2" s="107"/>
      <c r="AC2" s="107"/>
      <c r="AD2" s="107"/>
      <c r="AE2" s="110"/>
      <c r="AF2" s="111"/>
      <c r="AG2" s="112"/>
    </row>
    <row r="3" spans="1:37" ht="32.25">
      <c r="A3" s="113" t="s">
        <v>3</v>
      </c>
      <c r="B3" s="113"/>
      <c r="C3" s="114" t="s">
        <v>4</v>
      </c>
      <c r="D3" s="113" t="s">
        <v>5</v>
      </c>
      <c r="E3" s="115"/>
      <c r="F3" s="116"/>
      <c r="G3" s="113" t="s">
        <v>6</v>
      </c>
      <c r="H3" s="114" t="s">
        <v>7</v>
      </c>
      <c r="I3" s="113" t="s">
        <v>9</v>
      </c>
      <c r="J3" s="114" t="s">
        <v>4</v>
      </c>
      <c r="K3" s="113" t="s">
        <v>5</v>
      </c>
      <c r="L3" s="117"/>
      <c r="M3" s="118"/>
      <c r="N3" s="113" t="s">
        <v>6</v>
      </c>
      <c r="O3" s="114" t="s">
        <v>7</v>
      </c>
      <c r="P3" s="119" t="s">
        <v>9</v>
      </c>
      <c r="Q3" s="114" t="s">
        <v>4</v>
      </c>
      <c r="R3" s="113" t="s">
        <v>5</v>
      </c>
      <c r="S3" s="117"/>
      <c r="T3" s="118"/>
      <c r="U3" s="113" t="s">
        <v>6</v>
      </c>
      <c r="V3" s="114" t="s">
        <v>7</v>
      </c>
      <c r="W3" s="113" t="s">
        <v>9</v>
      </c>
      <c r="X3" s="120" t="s">
        <v>4</v>
      </c>
      <c r="Y3" s="113" t="s">
        <v>5</v>
      </c>
      <c r="Z3" s="117"/>
      <c r="AA3" s="118"/>
      <c r="AB3" s="113" t="s">
        <v>6</v>
      </c>
      <c r="AC3" s="114" t="s">
        <v>7</v>
      </c>
      <c r="AD3" s="119" t="s">
        <v>9</v>
      </c>
      <c r="AE3" s="121"/>
      <c r="AF3" s="273" t="s">
        <v>14</v>
      </c>
      <c r="AG3" s="274"/>
      <c r="AH3" s="274"/>
      <c r="AI3" s="274"/>
      <c r="AJ3" s="274"/>
      <c r="AK3" s="275"/>
    </row>
    <row r="4" spans="1:37" ht="27" customHeight="1">
      <c r="A4" s="122"/>
      <c r="B4" s="122"/>
      <c r="C4" s="255" t="s">
        <v>167</v>
      </c>
      <c r="D4" s="255"/>
      <c r="E4" s="255"/>
      <c r="F4" s="255"/>
      <c r="G4" s="255"/>
      <c r="H4" s="255"/>
      <c r="I4" s="255"/>
      <c r="J4" s="264" t="s">
        <v>168</v>
      </c>
      <c r="K4" s="265"/>
      <c r="L4" s="265"/>
      <c r="M4" s="265"/>
      <c r="N4" s="265"/>
      <c r="O4" s="265"/>
      <c r="P4" s="266"/>
      <c r="Q4" s="267" t="s">
        <v>169</v>
      </c>
      <c r="R4" s="267"/>
      <c r="S4" s="267"/>
      <c r="T4" s="267"/>
      <c r="U4" s="267"/>
      <c r="V4" s="267"/>
      <c r="W4" s="267"/>
      <c r="X4" s="267" t="s">
        <v>170</v>
      </c>
      <c r="Y4" s="267"/>
      <c r="Z4" s="267"/>
      <c r="AA4" s="267"/>
      <c r="AB4" s="267"/>
      <c r="AC4" s="267"/>
      <c r="AD4" s="267"/>
      <c r="AE4" s="123"/>
      <c r="AF4" s="124" t="s">
        <v>21</v>
      </c>
      <c r="AG4" s="125">
        <f>AJ5*68+AJ6*73+AJ7*45+AJ8*24+AJ9*60</f>
        <v>663.4</v>
      </c>
      <c r="AH4" s="126" t="s">
        <v>23</v>
      </c>
      <c r="AI4" s="268" t="s">
        <v>25</v>
      </c>
      <c r="AJ4" s="268"/>
      <c r="AK4" s="127" t="s">
        <v>27</v>
      </c>
    </row>
    <row r="5" spans="1:37" ht="27" customHeight="1">
      <c r="A5" s="128">
        <v>43478</v>
      </c>
      <c r="B5" s="128"/>
      <c r="C5" s="129" t="s">
        <v>171</v>
      </c>
      <c r="D5" s="130">
        <v>5</v>
      </c>
      <c r="E5" s="131">
        <f t="shared" ref="E5:E6" si="0">F5*D5</f>
        <v>5.5</v>
      </c>
      <c r="F5" s="132">
        <f>F2</f>
        <v>1.1000000000000001</v>
      </c>
      <c r="G5" s="133" t="s">
        <v>31</v>
      </c>
      <c r="H5" s="134">
        <v>150</v>
      </c>
      <c r="I5" s="135">
        <f t="shared" ref="I5:I9" si="1">E5*H5</f>
        <v>825</v>
      </c>
      <c r="J5" s="136" t="s">
        <v>29</v>
      </c>
      <c r="K5" s="137">
        <v>0.5</v>
      </c>
      <c r="L5" s="138">
        <f>M5*K5</f>
        <v>0.55000000000000004</v>
      </c>
      <c r="M5" s="139">
        <f>F2</f>
        <v>1.1000000000000001</v>
      </c>
      <c r="N5" s="133" t="s">
        <v>35</v>
      </c>
      <c r="O5" s="134">
        <v>135</v>
      </c>
      <c r="P5" s="135">
        <f t="shared" ref="P5:P9" si="2">L5*O5</f>
        <v>74.25</v>
      </c>
      <c r="Q5" s="136" t="s">
        <v>37</v>
      </c>
      <c r="R5" s="137">
        <v>7.5</v>
      </c>
      <c r="S5" s="131">
        <f>T5*R5</f>
        <v>8.25</v>
      </c>
      <c r="T5" s="139">
        <f>F2</f>
        <v>1.1000000000000001</v>
      </c>
      <c r="U5" s="133" t="s">
        <v>31</v>
      </c>
      <c r="V5" s="134">
        <v>30</v>
      </c>
      <c r="W5" s="135">
        <f t="shared" ref="W5:W7" si="3">S5*V5</f>
        <v>247.5</v>
      </c>
      <c r="X5" s="140" t="s">
        <v>33</v>
      </c>
      <c r="Y5" s="141">
        <v>3</v>
      </c>
      <c r="Z5" s="131">
        <f t="shared" ref="Z5:Z6" si="4">AA5*Y5</f>
        <v>3.3000000000000003</v>
      </c>
      <c r="AA5" s="139">
        <f>F2</f>
        <v>1.1000000000000001</v>
      </c>
      <c r="AB5" s="133" t="s">
        <v>31</v>
      </c>
      <c r="AC5" s="142">
        <v>50</v>
      </c>
      <c r="AD5" s="135">
        <f t="shared" ref="AD5:AD6" si="5">AC5*Z5</f>
        <v>165</v>
      </c>
      <c r="AE5" s="143"/>
      <c r="AF5" s="144" t="s">
        <v>40</v>
      </c>
      <c r="AG5" s="145">
        <f>AJ5*2+AJ8*1+AJ6*7</f>
        <v>30.099999999999998</v>
      </c>
      <c r="AH5" s="146" t="s">
        <v>42</v>
      </c>
      <c r="AI5" s="147" t="s">
        <v>44</v>
      </c>
      <c r="AJ5" s="146">
        <v>4.5</v>
      </c>
      <c r="AK5" s="148" t="s">
        <v>46</v>
      </c>
    </row>
    <row r="6" spans="1:37" ht="27" customHeight="1">
      <c r="A6" s="149">
        <v>40945</v>
      </c>
      <c r="B6" s="128" t="s">
        <v>48</v>
      </c>
      <c r="C6" s="150" t="s">
        <v>109</v>
      </c>
      <c r="D6" s="141">
        <v>2</v>
      </c>
      <c r="E6" s="131">
        <f t="shared" si="0"/>
        <v>2.2000000000000002</v>
      </c>
      <c r="F6" s="151">
        <f>F2</f>
        <v>1.1000000000000001</v>
      </c>
      <c r="G6" s="135" t="s">
        <v>31</v>
      </c>
      <c r="H6" s="142">
        <v>35</v>
      </c>
      <c r="I6" s="135">
        <f t="shared" si="1"/>
        <v>77</v>
      </c>
      <c r="J6" s="152" t="s">
        <v>172</v>
      </c>
      <c r="K6" s="153">
        <v>2</v>
      </c>
      <c r="L6" s="131">
        <f>M6*K6</f>
        <v>2.2000000000000002</v>
      </c>
      <c r="M6" s="154">
        <f>F2</f>
        <v>1.1000000000000001</v>
      </c>
      <c r="N6" s="135" t="s">
        <v>31</v>
      </c>
      <c r="O6" s="142">
        <v>100</v>
      </c>
      <c r="P6" s="135">
        <f t="shared" si="2"/>
        <v>220.00000000000003</v>
      </c>
      <c r="Q6" s="152" t="s">
        <v>104</v>
      </c>
      <c r="R6" s="153">
        <v>0.5</v>
      </c>
      <c r="S6" s="138">
        <f>T6*R6</f>
        <v>0.55000000000000004</v>
      </c>
      <c r="T6" s="154">
        <f>F2</f>
        <v>1.1000000000000001</v>
      </c>
      <c r="U6" s="135" t="s">
        <v>69</v>
      </c>
      <c r="V6" s="142">
        <v>80</v>
      </c>
      <c r="W6" s="135">
        <f t="shared" si="3"/>
        <v>44</v>
      </c>
      <c r="X6" s="140" t="s">
        <v>144</v>
      </c>
      <c r="Y6" s="141">
        <v>1</v>
      </c>
      <c r="Z6" s="131">
        <f t="shared" si="4"/>
        <v>1.1000000000000001</v>
      </c>
      <c r="AA6" s="154">
        <f>F2</f>
        <v>1.1000000000000001</v>
      </c>
      <c r="AB6" s="135" t="s">
        <v>35</v>
      </c>
      <c r="AC6" s="142">
        <v>65</v>
      </c>
      <c r="AD6" s="135">
        <f t="shared" si="5"/>
        <v>71.5</v>
      </c>
      <c r="AE6" s="143"/>
      <c r="AF6" s="155" t="s">
        <v>57</v>
      </c>
      <c r="AG6" s="156">
        <f>AJ6*5+AJ7*5</f>
        <v>27</v>
      </c>
      <c r="AH6" s="157" t="s">
        <v>42</v>
      </c>
      <c r="AI6" s="158" t="s">
        <v>59</v>
      </c>
      <c r="AJ6" s="157">
        <v>2.8</v>
      </c>
      <c r="AK6" s="148">
        <v>2</v>
      </c>
    </row>
    <row r="7" spans="1:37" ht="24" customHeight="1">
      <c r="A7" s="149"/>
      <c r="B7" s="149" t="s">
        <v>61</v>
      </c>
      <c r="C7" s="150" t="s">
        <v>173</v>
      </c>
      <c r="D7" s="141">
        <v>1</v>
      </c>
      <c r="E7" s="131">
        <f>F7*D7</f>
        <v>1.1000000000000001</v>
      </c>
      <c r="F7" s="151">
        <f>F2</f>
        <v>1.1000000000000001</v>
      </c>
      <c r="G7" s="135" t="s">
        <v>35</v>
      </c>
      <c r="H7" s="142">
        <v>80</v>
      </c>
      <c r="I7" s="135">
        <f t="shared" si="1"/>
        <v>88</v>
      </c>
      <c r="J7" s="152" t="s">
        <v>148</v>
      </c>
      <c r="K7" s="159">
        <v>0.5</v>
      </c>
      <c r="L7" s="138">
        <f t="shared" ref="L7:L9" si="6">M7*K7</f>
        <v>0.55000000000000004</v>
      </c>
      <c r="M7" s="154">
        <f>F2</f>
        <v>1.1000000000000001</v>
      </c>
      <c r="N7" s="135" t="s">
        <v>31</v>
      </c>
      <c r="O7" s="142">
        <v>60</v>
      </c>
      <c r="P7" s="135">
        <f t="shared" si="2"/>
        <v>33</v>
      </c>
      <c r="Q7" s="152" t="s">
        <v>98</v>
      </c>
      <c r="R7" s="153">
        <v>0.5</v>
      </c>
      <c r="S7" s="138">
        <f>T7*R7</f>
        <v>0.55000000000000004</v>
      </c>
      <c r="T7" s="154">
        <f>F2</f>
        <v>1.1000000000000001</v>
      </c>
      <c r="U7" s="135" t="s">
        <v>35</v>
      </c>
      <c r="V7" s="142">
        <v>35</v>
      </c>
      <c r="W7" s="135">
        <f t="shared" si="3"/>
        <v>19.25</v>
      </c>
      <c r="X7" s="140"/>
      <c r="Y7" s="141"/>
      <c r="Z7" s="131"/>
      <c r="AA7" s="154"/>
      <c r="AB7" s="135"/>
      <c r="AC7" s="142"/>
      <c r="AD7" s="135"/>
      <c r="AE7" s="143"/>
      <c r="AF7" s="155" t="s">
        <v>72</v>
      </c>
      <c r="AG7" s="156">
        <f>AJ5*15+AJ8*5+AJ9*15</f>
        <v>75</v>
      </c>
      <c r="AH7" s="157" t="s">
        <v>42</v>
      </c>
      <c r="AI7" s="155" t="s">
        <v>74</v>
      </c>
      <c r="AJ7" s="157">
        <v>2.6</v>
      </c>
      <c r="AK7" s="160" t="s">
        <v>76</v>
      </c>
    </row>
    <row r="8" spans="1:37" ht="27" customHeight="1">
      <c r="A8" s="149"/>
      <c r="B8" s="149" t="s">
        <v>78</v>
      </c>
      <c r="C8" s="150" t="s">
        <v>174</v>
      </c>
      <c r="D8" s="161">
        <v>1</v>
      </c>
      <c r="E8" s="131">
        <f t="shared" ref="E8" si="7">F8*D8</f>
        <v>1.1000000000000001</v>
      </c>
      <c r="F8" s="151">
        <f>F2</f>
        <v>1.1000000000000001</v>
      </c>
      <c r="G8" s="135" t="s">
        <v>35</v>
      </c>
      <c r="H8" s="142">
        <v>50</v>
      </c>
      <c r="I8" s="135">
        <f t="shared" si="1"/>
        <v>55.000000000000007</v>
      </c>
      <c r="J8" s="152" t="s">
        <v>98</v>
      </c>
      <c r="K8" s="159">
        <v>0.5</v>
      </c>
      <c r="L8" s="138">
        <f t="shared" si="6"/>
        <v>0.55000000000000004</v>
      </c>
      <c r="M8" s="154">
        <f>F2</f>
        <v>1.1000000000000001</v>
      </c>
      <c r="N8" s="135" t="s">
        <v>31</v>
      </c>
      <c r="O8" s="142">
        <v>35</v>
      </c>
      <c r="P8" s="135">
        <f t="shared" si="2"/>
        <v>19.25</v>
      </c>
      <c r="Q8" s="150"/>
      <c r="R8" s="141"/>
      <c r="S8" s="138"/>
      <c r="T8" s="154"/>
      <c r="U8" s="135"/>
      <c r="V8" s="142"/>
      <c r="W8" s="135"/>
      <c r="X8" s="140"/>
      <c r="Y8" s="141"/>
      <c r="Z8" s="138"/>
      <c r="AA8" s="154"/>
      <c r="AB8" s="135"/>
      <c r="AC8" s="142"/>
      <c r="AD8" s="135"/>
      <c r="AE8" s="143"/>
      <c r="AF8" s="155"/>
      <c r="AG8" s="162"/>
      <c r="AH8" s="157"/>
      <c r="AI8" s="155" t="s">
        <v>83</v>
      </c>
      <c r="AJ8" s="157">
        <v>1.5</v>
      </c>
      <c r="AK8" s="148" t="s">
        <v>85</v>
      </c>
    </row>
    <row r="9" spans="1:37" ht="27" customHeight="1">
      <c r="A9" s="149"/>
      <c r="B9" s="149"/>
      <c r="C9" s="150"/>
      <c r="D9" s="141"/>
      <c r="E9" s="138"/>
      <c r="F9" s="151"/>
      <c r="G9" s="135"/>
      <c r="H9" s="142"/>
      <c r="I9" s="135">
        <f t="shared" si="1"/>
        <v>0</v>
      </c>
      <c r="J9" s="284" t="s">
        <v>215</v>
      </c>
      <c r="K9" s="303">
        <v>3</v>
      </c>
      <c r="L9" s="301">
        <f t="shared" si="6"/>
        <v>3.3000000000000003</v>
      </c>
      <c r="M9" s="287">
        <f>F2</f>
        <v>1.1000000000000001</v>
      </c>
      <c r="N9" s="288" t="s">
        <v>31</v>
      </c>
      <c r="O9" s="142">
        <v>25</v>
      </c>
      <c r="P9" s="135">
        <f t="shared" si="2"/>
        <v>82.5</v>
      </c>
      <c r="Q9" s="150"/>
      <c r="R9" s="141"/>
      <c r="S9" s="138"/>
      <c r="T9" s="154"/>
      <c r="U9" s="135"/>
      <c r="V9" s="142"/>
      <c r="W9" s="135"/>
      <c r="X9" s="140"/>
      <c r="Y9" s="141"/>
      <c r="Z9" s="138"/>
      <c r="AA9" s="154"/>
      <c r="AB9" s="135"/>
      <c r="AC9" s="142"/>
      <c r="AD9" s="135"/>
      <c r="AE9" s="143"/>
      <c r="AF9" s="155"/>
      <c r="AG9" s="162"/>
      <c r="AH9" s="157"/>
      <c r="AI9" s="155" t="s">
        <v>89</v>
      </c>
      <c r="AJ9" s="157">
        <v>0</v>
      </c>
      <c r="AK9" s="160">
        <v>1</v>
      </c>
    </row>
    <row r="10" spans="1:37" ht="27" customHeight="1">
      <c r="A10" s="122"/>
      <c r="B10" s="122"/>
      <c r="C10" s="164"/>
      <c r="D10" s="165"/>
      <c r="E10" s="138"/>
      <c r="F10" s="151"/>
      <c r="G10" s="166"/>
      <c r="H10" s="142"/>
      <c r="I10" s="135"/>
      <c r="J10" s="164" t="s">
        <v>175</v>
      </c>
      <c r="K10" s="165"/>
      <c r="L10" s="138"/>
      <c r="M10" s="154"/>
      <c r="N10" s="165"/>
      <c r="O10" s="167"/>
      <c r="P10" s="135"/>
      <c r="Q10" s="164"/>
      <c r="R10" s="165"/>
      <c r="S10" s="138"/>
      <c r="T10" s="154"/>
      <c r="U10" s="166"/>
      <c r="V10" s="142"/>
      <c r="W10" s="135"/>
      <c r="X10" s="140"/>
      <c r="Y10" s="141"/>
      <c r="Z10" s="138"/>
      <c r="AA10" s="154"/>
      <c r="AB10" s="166"/>
      <c r="AC10" s="142"/>
      <c r="AD10" s="135"/>
      <c r="AE10" s="143"/>
      <c r="AF10" s="155"/>
      <c r="AG10" s="162"/>
      <c r="AH10" s="157"/>
      <c r="AI10" s="155"/>
      <c r="AJ10" s="157"/>
      <c r="AK10" s="160"/>
    </row>
    <row r="11" spans="1:37" ht="27" customHeight="1">
      <c r="A11" s="168"/>
      <c r="B11" s="168"/>
      <c r="C11" s="276" t="s">
        <v>176</v>
      </c>
      <c r="D11" s="276"/>
      <c r="E11" s="276"/>
      <c r="F11" s="276"/>
      <c r="G11" s="276"/>
      <c r="H11" s="276"/>
      <c r="I11" s="276"/>
      <c r="J11" s="264" t="s">
        <v>177</v>
      </c>
      <c r="K11" s="265"/>
      <c r="L11" s="265"/>
      <c r="M11" s="265"/>
      <c r="N11" s="265"/>
      <c r="O11" s="265"/>
      <c r="P11" s="266"/>
      <c r="Q11" s="264" t="s">
        <v>18</v>
      </c>
      <c r="R11" s="265"/>
      <c r="S11" s="265"/>
      <c r="T11" s="265"/>
      <c r="U11" s="265"/>
      <c r="V11" s="265"/>
      <c r="W11" s="266"/>
      <c r="X11" s="267" t="s">
        <v>178</v>
      </c>
      <c r="Y11" s="267"/>
      <c r="Z11" s="267"/>
      <c r="AA11" s="267"/>
      <c r="AB11" s="267"/>
      <c r="AC11" s="267"/>
      <c r="AD11" s="267"/>
      <c r="AE11" s="123"/>
      <c r="AF11" s="124" t="s">
        <v>21</v>
      </c>
      <c r="AG11" s="125">
        <f>AJ12*68+AJ13*73+AJ14*45+AJ15*24+AJ16*60</f>
        <v>704</v>
      </c>
      <c r="AH11" s="126" t="s">
        <v>23</v>
      </c>
      <c r="AI11" s="268" t="s">
        <v>25</v>
      </c>
      <c r="AJ11" s="268"/>
      <c r="AK11" s="127" t="s">
        <v>27</v>
      </c>
    </row>
    <row r="12" spans="1:37" ht="27" customHeight="1">
      <c r="A12" s="122"/>
      <c r="B12" s="122"/>
      <c r="C12" s="129" t="s">
        <v>55</v>
      </c>
      <c r="D12" s="169">
        <v>7</v>
      </c>
      <c r="E12" s="131">
        <f t="shared" ref="E12:E15" si="8">F12*D12</f>
        <v>7.7000000000000011</v>
      </c>
      <c r="F12" s="132">
        <f>F2</f>
        <v>1.1000000000000001</v>
      </c>
      <c r="G12" s="133" t="s">
        <v>35</v>
      </c>
      <c r="H12" s="142">
        <v>90</v>
      </c>
      <c r="I12" s="135">
        <f t="shared" ref="I12:I16" si="9">E12*H12</f>
        <v>693.00000000000011</v>
      </c>
      <c r="J12" s="136" t="s">
        <v>51</v>
      </c>
      <c r="K12" s="170">
        <v>3</v>
      </c>
      <c r="L12" s="131">
        <f t="shared" ref="L12:L13" si="10">M12*K12</f>
        <v>3.3000000000000003</v>
      </c>
      <c r="M12" s="139">
        <f>F2</f>
        <v>1.1000000000000001</v>
      </c>
      <c r="N12" s="133" t="s">
        <v>35</v>
      </c>
      <c r="O12" s="134">
        <v>35</v>
      </c>
      <c r="P12" s="135">
        <f t="shared" ref="P12:P15" si="11">L12*O12</f>
        <v>115.50000000000001</v>
      </c>
      <c r="Q12" s="129" t="s">
        <v>118</v>
      </c>
      <c r="R12" s="171">
        <v>7.5</v>
      </c>
      <c r="S12" s="131">
        <f t="shared" ref="S12:S14" si="12">T12*R12</f>
        <v>8.25</v>
      </c>
      <c r="T12" s="139">
        <f>F2</f>
        <v>1.1000000000000001</v>
      </c>
      <c r="U12" s="133" t="s">
        <v>31</v>
      </c>
      <c r="V12" s="134">
        <v>30</v>
      </c>
      <c r="W12" s="135">
        <f t="shared" ref="W12:W14" si="13">S12*V12</f>
        <v>247.5</v>
      </c>
      <c r="X12" s="172" t="s">
        <v>179</v>
      </c>
      <c r="Y12" s="153">
        <v>3</v>
      </c>
      <c r="Z12" s="131">
        <f t="shared" ref="Z12:Z14" si="14">AA12*Y12</f>
        <v>3.3000000000000003</v>
      </c>
      <c r="AA12" s="139">
        <f>F2</f>
        <v>1.1000000000000001</v>
      </c>
      <c r="AB12" s="133" t="s">
        <v>31</v>
      </c>
      <c r="AC12" s="142">
        <v>35</v>
      </c>
      <c r="AD12" s="135">
        <f t="shared" ref="AD12:AD14" si="15">AC12*Z12</f>
        <v>115.50000000000001</v>
      </c>
      <c r="AE12" s="143"/>
      <c r="AF12" s="144" t="s">
        <v>40</v>
      </c>
      <c r="AG12" s="145">
        <f>AJ12*2+AJ15*1+AJ13*7</f>
        <v>30.5</v>
      </c>
      <c r="AH12" s="146" t="s">
        <v>42</v>
      </c>
      <c r="AI12" s="147" t="s">
        <v>44</v>
      </c>
      <c r="AJ12" s="146">
        <v>4</v>
      </c>
      <c r="AK12" s="148" t="s">
        <v>46</v>
      </c>
    </row>
    <row r="13" spans="1:37" ht="27" customHeight="1">
      <c r="A13" s="128">
        <f>A5+1</f>
        <v>43479</v>
      </c>
      <c r="B13" s="128" t="s">
        <v>48</v>
      </c>
      <c r="C13" s="284" t="s">
        <v>216</v>
      </c>
      <c r="D13" s="304">
        <v>1</v>
      </c>
      <c r="E13" s="301">
        <f t="shared" si="8"/>
        <v>1.1000000000000001</v>
      </c>
      <c r="F13" s="295">
        <f>F2</f>
        <v>1.1000000000000001</v>
      </c>
      <c r="G13" s="288" t="s">
        <v>66</v>
      </c>
      <c r="H13" s="142">
        <v>35</v>
      </c>
      <c r="I13" s="135">
        <f t="shared" si="9"/>
        <v>38.5</v>
      </c>
      <c r="J13" s="152" t="s">
        <v>98</v>
      </c>
      <c r="K13" s="153">
        <v>3</v>
      </c>
      <c r="L13" s="131">
        <f t="shared" si="10"/>
        <v>3.3000000000000003</v>
      </c>
      <c r="M13" s="154">
        <f>F2</f>
        <v>1.1000000000000001</v>
      </c>
      <c r="N13" s="135" t="s">
        <v>31</v>
      </c>
      <c r="O13" s="142">
        <v>35</v>
      </c>
      <c r="P13" s="135">
        <f t="shared" si="11"/>
        <v>115.50000000000001</v>
      </c>
      <c r="Q13" s="150" t="s">
        <v>53</v>
      </c>
      <c r="R13" s="141">
        <v>0.5</v>
      </c>
      <c r="S13" s="138">
        <f t="shared" si="12"/>
        <v>0.55000000000000004</v>
      </c>
      <c r="T13" s="154">
        <f>F2</f>
        <v>1.1000000000000001</v>
      </c>
      <c r="U13" s="135" t="s">
        <v>31</v>
      </c>
      <c r="V13" s="142">
        <v>35</v>
      </c>
      <c r="W13" s="135">
        <f t="shared" si="13"/>
        <v>19.25</v>
      </c>
      <c r="X13" s="172" t="s">
        <v>144</v>
      </c>
      <c r="Y13" s="153">
        <v>1</v>
      </c>
      <c r="Z13" s="131">
        <f t="shared" si="14"/>
        <v>1.1000000000000001</v>
      </c>
      <c r="AA13" s="154">
        <f>F2</f>
        <v>1.1000000000000001</v>
      </c>
      <c r="AB13" s="135" t="s">
        <v>31</v>
      </c>
      <c r="AC13" s="142">
        <v>60</v>
      </c>
      <c r="AD13" s="135">
        <f t="shared" si="15"/>
        <v>66</v>
      </c>
      <c r="AE13" s="143"/>
      <c r="AF13" s="155" t="s">
        <v>57</v>
      </c>
      <c r="AG13" s="156">
        <f>AJ13*5+AJ14*5</f>
        <v>28</v>
      </c>
      <c r="AH13" s="157" t="s">
        <v>42</v>
      </c>
      <c r="AI13" s="158" t="s">
        <v>59</v>
      </c>
      <c r="AJ13" s="157">
        <v>3</v>
      </c>
      <c r="AK13" s="148">
        <v>2</v>
      </c>
    </row>
    <row r="14" spans="1:37" ht="27" customHeight="1">
      <c r="A14" s="149">
        <f>A13</f>
        <v>43479</v>
      </c>
      <c r="B14" s="149" t="s">
        <v>61</v>
      </c>
      <c r="C14" s="150" t="s">
        <v>180</v>
      </c>
      <c r="D14" s="161">
        <v>1</v>
      </c>
      <c r="E14" s="131">
        <f t="shared" si="8"/>
        <v>1.1000000000000001</v>
      </c>
      <c r="F14" s="151">
        <f>F2</f>
        <v>1.1000000000000001</v>
      </c>
      <c r="G14" s="135" t="s">
        <v>66</v>
      </c>
      <c r="H14" s="142">
        <v>35</v>
      </c>
      <c r="I14" s="135">
        <f t="shared" si="9"/>
        <v>38.5</v>
      </c>
      <c r="J14" s="152" t="s">
        <v>156</v>
      </c>
      <c r="K14" s="153">
        <v>4</v>
      </c>
      <c r="L14" s="131">
        <f>M14*K14</f>
        <v>4.4000000000000004</v>
      </c>
      <c r="M14" s="154">
        <f>F2</f>
        <v>1.1000000000000001</v>
      </c>
      <c r="N14" s="135" t="s">
        <v>31</v>
      </c>
      <c r="O14" s="142">
        <v>65</v>
      </c>
      <c r="P14" s="135">
        <f t="shared" si="11"/>
        <v>286</v>
      </c>
      <c r="Q14" s="150" t="s">
        <v>104</v>
      </c>
      <c r="R14" s="141">
        <v>0.5</v>
      </c>
      <c r="S14" s="138">
        <f t="shared" si="12"/>
        <v>0.55000000000000004</v>
      </c>
      <c r="T14" s="154">
        <f>F2</f>
        <v>1.1000000000000001</v>
      </c>
      <c r="U14" s="135" t="s">
        <v>69</v>
      </c>
      <c r="V14" s="142">
        <v>80</v>
      </c>
      <c r="W14" s="135">
        <f t="shared" si="13"/>
        <v>44</v>
      </c>
      <c r="X14" s="172" t="s">
        <v>181</v>
      </c>
      <c r="Y14" s="159">
        <v>0.3</v>
      </c>
      <c r="Z14" s="138">
        <f t="shared" si="14"/>
        <v>0.33</v>
      </c>
      <c r="AA14" s="154">
        <f>F2</f>
        <v>1.1000000000000001</v>
      </c>
      <c r="AB14" s="135" t="s">
        <v>66</v>
      </c>
      <c r="AC14" s="142">
        <v>35</v>
      </c>
      <c r="AD14" s="135">
        <f t="shared" si="15"/>
        <v>11.55</v>
      </c>
      <c r="AE14" s="143" t="s">
        <v>107</v>
      </c>
      <c r="AF14" s="155" t="s">
        <v>72</v>
      </c>
      <c r="AG14" s="156">
        <f>AJ12*15+AJ15*5+AJ16*15</f>
        <v>82.5</v>
      </c>
      <c r="AH14" s="157" t="s">
        <v>42</v>
      </c>
      <c r="AI14" s="155" t="s">
        <v>74</v>
      </c>
      <c r="AJ14" s="157">
        <v>2.6</v>
      </c>
      <c r="AK14" s="160" t="s">
        <v>76</v>
      </c>
    </row>
    <row r="15" spans="1:37" ht="27" customHeight="1">
      <c r="A15" s="149"/>
      <c r="B15" s="149" t="s">
        <v>78</v>
      </c>
      <c r="C15" s="150" t="s">
        <v>109</v>
      </c>
      <c r="D15" s="161">
        <v>1</v>
      </c>
      <c r="E15" s="131">
        <f t="shared" si="8"/>
        <v>1.1000000000000001</v>
      </c>
      <c r="F15" s="151">
        <f>F2</f>
        <v>1.1000000000000001</v>
      </c>
      <c r="G15" s="135" t="s">
        <v>66</v>
      </c>
      <c r="H15" s="142">
        <v>35</v>
      </c>
      <c r="I15" s="135">
        <f t="shared" si="9"/>
        <v>38.5</v>
      </c>
      <c r="J15" s="152"/>
      <c r="K15" s="153"/>
      <c r="L15" s="131"/>
      <c r="M15" s="154"/>
      <c r="N15" s="135"/>
      <c r="O15" s="142"/>
      <c r="P15" s="135">
        <f t="shared" si="11"/>
        <v>0</v>
      </c>
      <c r="Q15" s="150"/>
      <c r="R15" s="141"/>
      <c r="S15" s="138"/>
      <c r="T15" s="154"/>
      <c r="U15" s="135"/>
      <c r="V15" s="142"/>
      <c r="W15" s="135"/>
      <c r="X15" s="172"/>
      <c r="Y15" s="153"/>
      <c r="Z15" s="138"/>
      <c r="AA15" s="154"/>
      <c r="AB15" s="135"/>
      <c r="AC15" s="142"/>
      <c r="AD15" s="135"/>
      <c r="AE15" s="143"/>
      <c r="AF15" s="155"/>
      <c r="AG15" s="162"/>
      <c r="AH15" s="157"/>
      <c r="AI15" s="155" t="s">
        <v>83</v>
      </c>
      <c r="AJ15" s="157">
        <v>1.5</v>
      </c>
      <c r="AK15" s="148" t="s">
        <v>85</v>
      </c>
    </row>
    <row r="16" spans="1:37" ht="27" customHeight="1">
      <c r="A16" s="149"/>
      <c r="B16" s="149"/>
      <c r="C16" s="173"/>
      <c r="D16" s="161"/>
      <c r="E16" s="131"/>
      <c r="F16" s="151"/>
      <c r="G16" s="135"/>
      <c r="H16" s="142"/>
      <c r="I16" s="135">
        <f t="shared" si="9"/>
        <v>0</v>
      </c>
      <c r="J16" s="142"/>
      <c r="K16" s="141"/>
      <c r="L16" s="131"/>
      <c r="M16" s="154"/>
      <c r="N16" s="135"/>
      <c r="O16" s="142"/>
      <c r="P16" s="135"/>
      <c r="Q16" s="150"/>
      <c r="R16" s="141"/>
      <c r="S16" s="138"/>
      <c r="T16" s="154"/>
      <c r="U16" s="135"/>
      <c r="V16" s="142"/>
      <c r="W16" s="135"/>
      <c r="X16" s="142"/>
      <c r="Y16" s="141"/>
      <c r="Z16" s="131"/>
      <c r="AA16" s="154"/>
      <c r="AB16" s="135"/>
      <c r="AC16" s="142"/>
      <c r="AD16" s="135"/>
      <c r="AE16" s="143"/>
      <c r="AF16" s="155"/>
      <c r="AG16" s="162"/>
      <c r="AH16" s="157"/>
      <c r="AI16" s="155" t="s">
        <v>89</v>
      </c>
      <c r="AJ16" s="157">
        <v>1</v>
      </c>
      <c r="AK16" s="160">
        <v>1</v>
      </c>
    </row>
    <row r="17" spans="1:37" ht="27" customHeight="1">
      <c r="A17" s="149"/>
      <c r="B17" s="149"/>
      <c r="C17" s="150"/>
      <c r="D17" s="141"/>
      <c r="E17" s="138"/>
      <c r="F17" s="151"/>
      <c r="G17" s="135"/>
      <c r="H17" s="142"/>
      <c r="I17" s="135"/>
      <c r="J17" s="142"/>
      <c r="K17" s="141"/>
      <c r="L17" s="138"/>
      <c r="M17" s="154"/>
      <c r="N17" s="141"/>
      <c r="O17" s="142"/>
      <c r="P17" s="135"/>
      <c r="Q17" s="150"/>
      <c r="R17" s="141"/>
      <c r="S17" s="138"/>
      <c r="T17" s="154"/>
      <c r="U17" s="166"/>
      <c r="V17" s="142"/>
      <c r="W17" s="135"/>
      <c r="X17" s="167"/>
      <c r="Y17" s="165"/>
      <c r="Z17" s="138"/>
      <c r="AA17" s="154"/>
      <c r="AB17" s="166"/>
      <c r="AC17" s="142"/>
      <c r="AD17" s="135"/>
      <c r="AE17" s="143"/>
      <c r="AF17" s="155"/>
      <c r="AG17" s="162"/>
      <c r="AH17" s="157"/>
      <c r="AI17" s="155"/>
      <c r="AJ17" s="157"/>
      <c r="AK17" s="160"/>
    </row>
    <row r="18" spans="1:37" ht="27" customHeight="1">
      <c r="A18" s="168"/>
      <c r="B18" s="168"/>
      <c r="C18" s="267" t="s">
        <v>182</v>
      </c>
      <c r="D18" s="267"/>
      <c r="E18" s="267"/>
      <c r="F18" s="267"/>
      <c r="G18" s="267"/>
      <c r="H18" s="267"/>
      <c r="I18" s="267"/>
      <c r="J18" s="267" t="s">
        <v>169</v>
      </c>
      <c r="K18" s="267"/>
      <c r="L18" s="267"/>
      <c r="M18" s="267"/>
      <c r="N18" s="267"/>
      <c r="O18" s="267"/>
      <c r="P18" s="267"/>
      <c r="Q18" s="264" t="s">
        <v>183</v>
      </c>
      <c r="R18" s="265"/>
      <c r="S18" s="265"/>
      <c r="T18" s="265"/>
      <c r="U18" s="265"/>
      <c r="V18" s="265"/>
      <c r="W18" s="266"/>
      <c r="X18" s="264"/>
      <c r="Y18" s="265"/>
      <c r="Z18" s="265"/>
      <c r="AA18" s="265"/>
      <c r="AB18" s="265"/>
      <c r="AC18" s="265"/>
      <c r="AD18" s="266"/>
      <c r="AE18" s="143"/>
      <c r="AF18" s="124" t="s">
        <v>21</v>
      </c>
      <c r="AG18" s="125">
        <f>AJ19*68+AJ20*73+AJ21*45+AJ22*24+AJ23*60</f>
        <v>660.59999999999991</v>
      </c>
      <c r="AH18" s="126" t="s">
        <v>23</v>
      </c>
      <c r="AI18" s="268" t="s">
        <v>25</v>
      </c>
      <c r="AJ18" s="268"/>
      <c r="AK18" s="127" t="s">
        <v>27</v>
      </c>
    </row>
    <row r="19" spans="1:37" ht="27" customHeight="1">
      <c r="A19" s="122"/>
      <c r="B19" s="122"/>
      <c r="C19" s="129" t="s">
        <v>184</v>
      </c>
      <c r="D19" s="130">
        <v>3</v>
      </c>
      <c r="E19" s="131">
        <f t="shared" ref="E19:E24" si="16">F19*D19</f>
        <v>3.3000000000000003</v>
      </c>
      <c r="F19" s="132">
        <f>F2</f>
        <v>1.1000000000000001</v>
      </c>
      <c r="G19" s="133" t="s">
        <v>31</v>
      </c>
      <c r="H19" s="129">
        <v>135</v>
      </c>
      <c r="I19" s="135">
        <f>H19*E19</f>
        <v>445.50000000000006</v>
      </c>
      <c r="J19" s="289" t="s">
        <v>221</v>
      </c>
      <c r="K19" s="290">
        <v>8</v>
      </c>
      <c r="L19" s="301">
        <f t="shared" ref="L19:L21" si="17">M19*K19</f>
        <v>8.8000000000000007</v>
      </c>
      <c r="M19" s="291">
        <f>F2</f>
        <v>1.1000000000000001</v>
      </c>
      <c r="N19" s="290" t="s">
        <v>35</v>
      </c>
      <c r="O19" s="134">
        <v>45</v>
      </c>
      <c r="P19" s="135">
        <f t="shared" ref="P19:P21" si="18">L19*O19</f>
        <v>396.00000000000006</v>
      </c>
      <c r="Q19" s="129" t="s">
        <v>183</v>
      </c>
      <c r="R19" s="171">
        <v>7.5</v>
      </c>
      <c r="S19" s="131">
        <f>E2+5</f>
        <v>115</v>
      </c>
      <c r="T19" s="139">
        <f>F2</f>
        <v>1.1000000000000001</v>
      </c>
      <c r="U19" s="133" t="s">
        <v>132</v>
      </c>
      <c r="V19" s="134">
        <v>6.5</v>
      </c>
      <c r="W19" s="135">
        <f t="shared" ref="W19:W20" si="19">S19*V19</f>
        <v>747.5</v>
      </c>
      <c r="X19" s="129"/>
      <c r="Y19" s="153"/>
      <c r="Z19" s="131"/>
      <c r="AA19" s="139"/>
      <c r="AB19" s="133"/>
      <c r="AC19" s="142"/>
      <c r="AD19" s="135"/>
      <c r="AE19" s="143"/>
      <c r="AF19" s="144" t="s">
        <v>40</v>
      </c>
      <c r="AG19" s="145">
        <f>AJ19*2+AJ22*1+AJ20*7</f>
        <v>29.9</v>
      </c>
      <c r="AH19" s="146" t="s">
        <v>42</v>
      </c>
      <c r="AI19" s="147" t="s">
        <v>44</v>
      </c>
      <c r="AJ19" s="146">
        <v>5</v>
      </c>
      <c r="AK19" s="148" t="s">
        <v>46</v>
      </c>
    </row>
    <row r="20" spans="1:37" ht="27" customHeight="1">
      <c r="A20" s="128">
        <f>A13+1</f>
        <v>43480</v>
      </c>
      <c r="B20" s="128" t="s">
        <v>123</v>
      </c>
      <c r="C20" s="150" t="s">
        <v>64</v>
      </c>
      <c r="D20" s="141">
        <v>2</v>
      </c>
      <c r="E20" s="131">
        <f t="shared" si="16"/>
        <v>2.2000000000000002</v>
      </c>
      <c r="F20" s="151">
        <f>F2</f>
        <v>1.1000000000000001</v>
      </c>
      <c r="G20" s="135" t="s">
        <v>31</v>
      </c>
      <c r="H20" s="150">
        <v>65</v>
      </c>
      <c r="I20" s="135">
        <f>E20*H20</f>
        <v>143</v>
      </c>
      <c r="J20" s="150" t="s">
        <v>104</v>
      </c>
      <c r="K20" s="141">
        <v>0.5</v>
      </c>
      <c r="L20" s="138">
        <f t="shared" si="17"/>
        <v>0.55000000000000004</v>
      </c>
      <c r="M20" s="154">
        <f>F2</f>
        <v>1.1000000000000001</v>
      </c>
      <c r="N20" s="141" t="s">
        <v>69</v>
      </c>
      <c r="O20" s="142">
        <v>85</v>
      </c>
      <c r="P20" s="135">
        <f t="shared" si="18"/>
        <v>46.750000000000007</v>
      </c>
      <c r="Q20" s="150"/>
      <c r="R20" s="141"/>
      <c r="S20" s="138"/>
      <c r="T20" s="154"/>
      <c r="U20" s="135"/>
      <c r="V20" s="142"/>
      <c r="W20" s="135">
        <f t="shared" si="19"/>
        <v>0</v>
      </c>
      <c r="X20" s="142"/>
      <c r="Y20" s="153"/>
      <c r="Z20" s="131"/>
      <c r="AA20" s="154"/>
      <c r="AB20" s="135"/>
      <c r="AC20" s="142"/>
      <c r="AD20" s="135"/>
      <c r="AE20" s="143"/>
      <c r="AF20" s="155" t="s">
        <v>57</v>
      </c>
      <c r="AG20" s="156">
        <f>AJ20*5+AJ21*5</f>
        <v>23</v>
      </c>
      <c r="AH20" s="157" t="s">
        <v>42</v>
      </c>
      <c r="AI20" s="158" t="s">
        <v>59</v>
      </c>
      <c r="AJ20" s="157">
        <v>2.6</v>
      </c>
      <c r="AK20" s="148">
        <v>2</v>
      </c>
    </row>
    <row r="21" spans="1:37" ht="27" customHeight="1">
      <c r="A21" s="149">
        <f>A20</f>
        <v>43480</v>
      </c>
      <c r="B21" s="149"/>
      <c r="C21" s="150" t="s">
        <v>185</v>
      </c>
      <c r="D21" s="141">
        <v>2</v>
      </c>
      <c r="E21" s="131">
        <f t="shared" si="16"/>
        <v>2.2000000000000002</v>
      </c>
      <c r="F21" s="151">
        <f>F2</f>
        <v>1.1000000000000001</v>
      </c>
      <c r="G21" s="135" t="s">
        <v>31</v>
      </c>
      <c r="H21" s="150">
        <v>35</v>
      </c>
      <c r="I21" s="135">
        <f>E21*H21</f>
        <v>77</v>
      </c>
      <c r="J21" s="150" t="s">
        <v>186</v>
      </c>
      <c r="K21" s="141">
        <v>0.5</v>
      </c>
      <c r="L21" s="138">
        <f t="shared" si="17"/>
        <v>0.55000000000000004</v>
      </c>
      <c r="M21" s="154">
        <f>F2</f>
        <v>1.1000000000000001</v>
      </c>
      <c r="N21" s="141" t="s">
        <v>187</v>
      </c>
      <c r="O21" s="142">
        <v>35</v>
      </c>
      <c r="P21" s="135">
        <f t="shared" si="18"/>
        <v>19.25</v>
      </c>
      <c r="Q21" s="150"/>
      <c r="R21" s="141"/>
      <c r="S21" s="138"/>
      <c r="T21" s="154"/>
      <c r="U21" s="135"/>
      <c r="V21" s="142"/>
      <c r="W21" s="135"/>
      <c r="X21" s="142"/>
      <c r="Y21" s="159"/>
      <c r="Z21" s="138"/>
      <c r="AA21" s="154"/>
      <c r="AB21" s="135"/>
      <c r="AC21" s="142"/>
      <c r="AD21" s="135"/>
      <c r="AE21" s="143"/>
      <c r="AF21" s="155" t="s">
        <v>72</v>
      </c>
      <c r="AG21" s="156">
        <f>AJ19*15+AJ22*5+AJ23*15</f>
        <v>83.5</v>
      </c>
      <c r="AH21" s="157" t="s">
        <v>42</v>
      </c>
      <c r="AI21" s="155" t="s">
        <v>74</v>
      </c>
      <c r="AJ21" s="157">
        <v>2</v>
      </c>
      <c r="AK21" s="160" t="s">
        <v>76</v>
      </c>
    </row>
    <row r="22" spans="1:37" ht="27" customHeight="1">
      <c r="A22" s="149"/>
      <c r="B22" s="149" t="s">
        <v>127</v>
      </c>
      <c r="C22" s="150" t="s">
        <v>33</v>
      </c>
      <c r="D22" s="141">
        <v>2</v>
      </c>
      <c r="E22" s="131">
        <f t="shared" si="16"/>
        <v>2.2000000000000002</v>
      </c>
      <c r="F22" s="151">
        <f>F2</f>
        <v>1.1000000000000001</v>
      </c>
      <c r="G22" s="135" t="s">
        <v>31</v>
      </c>
      <c r="H22" s="150">
        <v>50</v>
      </c>
      <c r="I22" s="135">
        <f>E22*H22</f>
        <v>110.00000000000001</v>
      </c>
      <c r="J22" s="150"/>
      <c r="K22" s="174"/>
      <c r="L22" s="138"/>
      <c r="M22" s="154"/>
      <c r="N22" s="141"/>
      <c r="O22" s="142"/>
      <c r="P22" s="135"/>
      <c r="Q22" s="150"/>
      <c r="R22" s="141"/>
      <c r="S22" s="138"/>
      <c r="T22" s="154"/>
      <c r="U22" s="135"/>
      <c r="V22" s="142"/>
      <c r="W22" s="135"/>
      <c r="X22" s="142"/>
      <c r="Y22" s="153"/>
      <c r="Z22" s="131"/>
      <c r="AA22" s="154"/>
      <c r="AB22" s="135"/>
      <c r="AC22" s="142"/>
      <c r="AD22" s="135"/>
      <c r="AE22" s="143"/>
      <c r="AF22" s="155"/>
      <c r="AG22" s="162"/>
      <c r="AH22" s="157"/>
      <c r="AI22" s="155" t="s">
        <v>83</v>
      </c>
      <c r="AJ22" s="157">
        <v>1.7</v>
      </c>
      <c r="AK22" s="148" t="s">
        <v>85</v>
      </c>
    </row>
    <row r="23" spans="1:37" ht="27" customHeight="1">
      <c r="A23" s="149"/>
      <c r="B23" s="149"/>
      <c r="C23" s="150" t="s">
        <v>186</v>
      </c>
      <c r="D23" s="141">
        <v>1</v>
      </c>
      <c r="E23" s="131">
        <f t="shared" si="16"/>
        <v>1.1000000000000001</v>
      </c>
      <c r="F23" s="151">
        <f>F2</f>
        <v>1.1000000000000001</v>
      </c>
      <c r="G23" s="135" t="s">
        <v>35</v>
      </c>
      <c r="H23" s="150">
        <v>35</v>
      </c>
      <c r="I23" s="135">
        <f>E23*H23</f>
        <v>38.5</v>
      </c>
      <c r="J23" s="150"/>
      <c r="K23" s="141"/>
      <c r="L23" s="138"/>
      <c r="M23" s="154"/>
      <c r="N23" s="141"/>
      <c r="O23" s="142"/>
      <c r="P23" s="135"/>
      <c r="Q23" s="150"/>
      <c r="R23" s="141"/>
      <c r="S23" s="138"/>
      <c r="T23" s="154"/>
      <c r="U23" s="135"/>
      <c r="V23" s="142"/>
      <c r="W23" s="135"/>
      <c r="X23" s="142"/>
      <c r="Y23" s="153"/>
      <c r="Z23" s="138"/>
      <c r="AA23" s="154"/>
      <c r="AB23" s="135"/>
      <c r="AC23" s="142"/>
      <c r="AD23" s="135"/>
      <c r="AE23" s="143"/>
      <c r="AF23" s="155"/>
      <c r="AG23" s="162"/>
      <c r="AH23" s="157"/>
      <c r="AI23" s="155" t="s">
        <v>89</v>
      </c>
      <c r="AJ23" s="157">
        <v>0</v>
      </c>
      <c r="AK23" s="160">
        <v>1</v>
      </c>
    </row>
    <row r="24" spans="1:37" ht="27" customHeight="1">
      <c r="A24" s="149"/>
      <c r="B24" s="149"/>
      <c r="C24" s="150" t="s">
        <v>188</v>
      </c>
      <c r="D24" s="141">
        <v>1</v>
      </c>
      <c r="E24" s="131">
        <f t="shared" si="16"/>
        <v>1.1000000000000001</v>
      </c>
      <c r="F24" s="151">
        <f>F2</f>
        <v>1.1000000000000001</v>
      </c>
      <c r="G24" s="166" t="s">
        <v>69</v>
      </c>
      <c r="H24" s="164">
        <v>65</v>
      </c>
      <c r="I24" s="135">
        <f>E24*H24</f>
        <v>71.5</v>
      </c>
      <c r="J24" s="54"/>
      <c r="K24" s="55"/>
      <c r="L24" s="70"/>
      <c r="M24" s="46"/>
      <c r="N24" s="44"/>
      <c r="O24" s="167"/>
      <c r="P24" s="135"/>
      <c r="Q24" s="150"/>
      <c r="R24" s="141"/>
      <c r="S24" s="138"/>
      <c r="T24" s="154"/>
      <c r="U24" s="166"/>
      <c r="V24" s="167"/>
      <c r="W24" s="135"/>
      <c r="X24" s="167"/>
      <c r="Y24" s="165"/>
      <c r="Z24" s="138"/>
      <c r="AA24" s="154"/>
      <c r="AB24" s="166"/>
      <c r="AC24" s="167"/>
      <c r="AD24" s="135"/>
      <c r="AE24" s="143"/>
      <c r="AF24" s="155"/>
      <c r="AG24" s="162"/>
      <c r="AH24" s="157"/>
      <c r="AI24" s="155"/>
      <c r="AJ24" s="157"/>
      <c r="AK24" s="160"/>
    </row>
    <row r="25" spans="1:37" ht="27" customHeight="1">
      <c r="A25" s="168"/>
      <c r="B25" s="175"/>
      <c r="C25" s="279" t="s">
        <v>189</v>
      </c>
      <c r="D25" s="280"/>
      <c r="E25" s="280"/>
      <c r="F25" s="280"/>
      <c r="G25" s="280"/>
      <c r="H25" s="280"/>
      <c r="I25" s="281"/>
      <c r="J25" s="277" t="s">
        <v>190</v>
      </c>
      <c r="K25" s="277"/>
      <c r="L25" s="277"/>
      <c r="M25" s="277"/>
      <c r="N25" s="277"/>
      <c r="O25" s="277"/>
      <c r="P25" s="277"/>
      <c r="Q25" s="279" t="s">
        <v>18</v>
      </c>
      <c r="R25" s="280"/>
      <c r="S25" s="280"/>
      <c r="T25" s="280"/>
      <c r="U25" s="280"/>
      <c r="V25" s="280"/>
      <c r="W25" s="281"/>
      <c r="X25" s="277" t="s">
        <v>191</v>
      </c>
      <c r="Y25" s="277"/>
      <c r="Z25" s="277"/>
      <c r="AA25" s="277"/>
      <c r="AB25" s="277"/>
      <c r="AC25" s="277"/>
      <c r="AD25" s="277"/>
      <c r="AE25" s="176"/>
      <c r="AF25" s="177" t="s">
        <v>21</v>
      </c>
      <c r="AG25" s="178">
        <f>AJ26*68+AJ27*73+AJ28*45+AJ29*24+AJ30*60</f>
        <v>690.80000000000007</v>
      </c>
      <c r="AH25" s="179" t="s">
        <v>23</v>
      </c>
      <c r="AI25" s="278" t="s">
        <v>25</v>
      </c>
      <c r="AJ25" s="278"/>
      <c r="AK25" s="180" t="s">
        <v>27</v>
      </c>
    </row>
    <row r="26" spans="1:37" ht="27" customHeight="1">
      <c r="A26" s="122"/>
      <c r="B26" s="181"/>
      <c r="C26" s="136" t="s">
        <v>192</v>
      </c>
      <c r="D26" s="130">
        <v>7</v>
      </c>
      <c r="E26" s="131">
        <f>E2+10</f>
        <v>120</v>
      </c>
      <c r="F26" s="132">
        <f>F2</f>
        <v>1.1000000000000001</v>
      </c>
      <c r="G26" s="133" t="s">
        <v>193</v>
      </c>
      <c r="H26" s="172">
        <v>8</v>
      </c>
      <c r="I26" s="182">
        <f t="shared" ref="I26:I30" si="20">E26*H26</f>
        <v>960</v>
      </c>
      <c r="J26" s="172" t="s">
        <v>194</v>
      </c>
      <c r="K26" s="153">
        <v>4</v>
      </c>
      <c r="L26" s="131">
        <f t="shared" ref="L26:L30" si="21">M26*K26</f>
        <v>4.4000000000000004</v>
      </c>
      <c r="M26" s="183">
        <f>F2</f>
        <v>1.1000000000000001</v>
      </c>
      <c r="N26" s="153" t="s">
        <v>35</v>
      </c>
      <c r="O26" s="172">
        <v>55</v>
      </c>
      <c r="P26" s="182">
        <f t="shared" ref="P26:P30" si="22">L26*O26</f>
        <v>242.00000000000003</v>
      </c>
      <c r="Q26" s="136" t="s">
        <v>195</v>
      </c>
      <c r="R26" s="170">
        <v>8</v>
      </c>
      <c r="S26" s="131">
        <f t="shared" ref="S26:S27" si="23">T26*R26</f>
        <v>8.8000000000000007</v>
      </c>
      <c r="T26" s="183">
        <f>F2</f>
        <v>1.1000000000000001</v>
      </c>
      <c r="U26" s="184" t="s">
        <v>31</v>
      </c>
      <c r="V26" s="185">
        <v>30</v>
      </c>
      <c r="W26" s="182">
        <f t="shared" ref="W26:W30" si="24">S26*V26</f>
        <v>264</v>
      </c>
      <c r="X26" s="172" t="s">
        <v>196</v>
      </c>
      <c r="Y26" s="153">
        <v>3</v>
      </c>
      <c r="Z26" s="131">
        <f t="shared" ref="Z26:Z28" si="25">AA26*Y26</f>
        <v>3.3000000000000003</v>
      </c>
      <c r="AA26" s="183">
        <f>F2</f>
        <v>1.1000000000000001</v>
      </c>
      <c r="AB26" s="184" t="s">
        <v>35</v>
      </c>
      <c r="AC26" s="172">
        <v>35</v>
      </c>
      <c r="AD26" s="182">
        <f t="shared" ref="AD26:AD28" si="26">AC26*Z26</f>
        <v>115.50000000000001</v>
      </c>
      <c r="AE26" s="186"/>
      <c r="AF26" s="187" t="s">
        <v>40</v>
      </c>
      <c r="AG26" s="188">
        <f>AJ26*2+AJ29*1+AJ27*7</f>
        <v>28.2</v>
      </c>
      <c r="AH26" s="189" t="s">
        <v>42</v>
      </c>
      <c r="AI26" s="190" t="s">
        <v>44</v>
      </c>
      <c r="AJ26" s="189">
        <v>4.2</v>
      </c>
      <c r="AK26" s="191" t="s">
        <v>46</v>
      </c>
    </row>
    <row r="27" spans="1:37" ht="27" customHeight="1">
      <c r="A27" s="128">
        <f>A20+1</f>
        <v>43481</v>
      </c>
      <c r="B27" s="128" t="s">
        <v>48</v>
      </c>
      <c r="C27" s="152" t="s">
        <v>197</v>
      </c>
      <c r="D27" s="159">
        <v>0.5</v>
      </c>
      <c r="E27" s="138">
        <f t="shared" ref="E27" si="27">F27*D27</f>
        <v>0.55000000000000004</v>
      </c>
      <c r="F27" s="159">
        <f>F2</f>
        <v>1.1000000000000001</v>
      </c>
      <c r="G27" s="182" t="s">
        <v>35</v>
      </c>
      <c r="H27" s="172">
        <v>100</v>
      </c>
      <c r="I27" s="182">
        <f t="shared" si="20"/>
        <v>55.000000000000007</v>
      </c>
      <c r="J27" s="172" t="s">
        <v>171</v>
      </c>
      <c r="K27" s="153">
        <v>1</v>
      </c>
      <c r="L27" s="131">
        <f t="shared" si="21"/>
        <v>1.1000000000000001</v>
      </c>
      <c r="M27" s="192">
        <f>F2</f>
        <v>1.1000000000000001</v>
      </c>
      <c r="N27" s="153" t="s">
        <v>35</v>
      </c>
      <c r="O27" s="172">
        <v>150</v>
      </c>
      <c r="P27" s="182">
        <f t="shared" si="22"/>
        <v>165</v>
      </c>
      <c r="Q27" s="152" t="s">
        <v>104</v>
      </c>
      <c r="R27" s="153">
        <v>0.5</v>
      </c>
      <c r="S27" s="138">
        <f t="shared" si="23"/>
        <v>0.55000000000000004</v>
      </c>
      <c r="T27" s="192">
        <f>F2</f>
        <v>1.1000000000000001</v>
      </c>
      <c r="U27" s="182" t="s">
        <v>69</v>
      </c>
      <c r="V27" s="172">
        <v>80</v>
      </c>
      <c r="W27" s="182">
        <f t="shared" si="24"/>
        <v>44</v>
      </c>
      <c r="X27" s="172" t="s">
        <v>144</v>
      </c>
      <c r="Y27" s="153">
        <v>1</v>
      </c>
      <c r="Z27" s="131">
        <f t="shared" si="25"/>
        <v>1.1000000000000001</v>
      </c>
      <c r="AA27" s="192">
        <f>F2</f>
        <v>1.1000000000000001</v>
      </c>
      <c r="AB27" s="182" t="s">
        <v>31</v>
      </c>
      <c r="AC27" s="172">
        <v>65</v>
      </c>
      <c r="AD27" s="182">
        <f t="shared" si="26"/>
        <v>71.5</v>
      </c>
      <c r="AE27" s="186"/>
      <c r="AF27" s="193" t="s">
        <v>57</v>
      </c>
      <c r="AG27" s="194">
        <f>AJ27*5+AJ28*5</f>
        <v>26</v>
      </c>
      <c r="AH27" s="195" t="s">
        <v>42</v>
      </c>
      <c r="AI27" s="196" t="s">
        <v>59</v>
      </c>
      <c r="AJ27" s="195">
        <v>2.6</v>
      </c>
      <c r="AK27" s="191">
        <v>2</v>
      </c>
    </row>
    <row r="28" spans="1:37" ht="27" customHeight="1">
      <c r="A28" s="149">
        <f>A27</f>
        <v>43481</v>
      </c>
      <c r="B28" s="149" t="s">
        <v>61</v>
      </c>
      <c r="C28" s="152"/>
      <c r="D28" s="163"/>
      <c r="E28" s="131"/>
      <c r="F28" s="159"/>
      <c r="G28" s="182"/>
      <c r="H28" s="172"/>
      <c r="I28" s="182">
        <f t="shared" si="20"/>
        <v>0</v>
      </c>
      <c r="J28" s="299" t="s">
        <v>210</v>
      </c>
      <c r="K28" s="300">
        <v>4</v>
      </c>
      <c r="L28" s="301">
        <f t="shared" si="21"/>
        <v>4.4000000000000004</v>
      </c>
      <c r="M28" s="302">
        <f>F2</f>
        <v>1.1000000000000001</v>
      </c>
      <c r="N28" s="300" t="s">
        <v>35</v>
      </c>
      <c r="O28" s="172">
        <v>25</v>
      </c>
      <c r="P28" s="182">
        <f t="shared" si="22"/>
        <v>110.00000000000001</v>
      </c>
      <c r="Q28" s="152"/>
      <c r="R28" s="153"/>
      <c r="S28" s="138"/>
      <c r="T28" s="192"/>
      <c r="U28" s="182"/>
      <c r="V28" s="172">
        <v>35</v>
      </c>
      <c r="W28" s="182">
        <f t="shared" si="24"/>
        <v>0</v>
      </c>
      <c r="X28" s="172" t="s">
        <v>198</v>
      </c>
      <c r="Y28" s="153">
        <v>1</v>
      </c>
      <c r="Z28" s="131">
        <f t="shared" si="25"/>
        <v>1.1000000000000001</v>
      </c>
      <c r="AA28" s="192">
        <f>F2</f>
        <v>1.1000000000000001</v>
      </c>
      <c r="AB28" s="182" t="s">
        <v>199</v>
      </c>
      <c r="AC28" s="172">
        <v>20</v>
      </c>
      <c r="AD28" s="182">
        <f t="shared" si="26"/>
        <v>22</v>
      </c>
      <c r="AE28" s="186" t="s">
        <v>107</v>
      </c>
      <c r="AF28" s="193" t="s">
        <v>72</v>
      </c>
      <c r="AG28" s="194">
        <f>AJ26*15+AJ29*5+AJ30*15</f>
        <v>86</v>
      </c>
      <c r="AH28" s="195" t="s">
        <v>42</v>
      </c>
      <c r="AI28" s="193" t="s">
        <v>74</v>
      </c>
      <c r="AJ28" s="195">
        <v>2.6</v>
      </c>
      <c r="AK28" s="197" t="s">
        <v>76</v>
      </c>
    </row>
    <row r="29" spans="1:37" ht="27" customHeight="1">
      <c r="A29" s="149"/>
      <c r="B29" s="149" t="s">
        <v>78</v>
      </c>
      <c r="C29" s="152"/>
      <c r="D29" s="153"/>
      <c r="E29" s="138"/>
      <c r="F29" s="159"/>
      <c r="G29" s="182"/>
      <c r="H29" s="172"/>
      <c r="I29" s="182"/>
      <c r="J29" s="152" t="s">
        <v>200</v>
      </c>
      <c r="K29" s="153">
        <v>0.5</v>
      </c>
      <c r="L29" s="138">
        <f t="shared" si="21"/>
        <v>0.55000000000000004</v>
      </c>
      <c r="M29" s="192">
        <f>F2</f>
        <v>1.1000000000000001</v>
      </c>
      <c r="N29" s="153" t="s">
        <v>35</v>
      </c>
      <c r="O29" s="172">
        <v>50</v>
      </c>
      <c r="P29" s="182">
        <f t="shared" si="22"/>
        <v>27.500000000000004</v>
      </c>
      <c r="Q29" s="152"/>
      <c r="R29" s="153"/>
      <c r="S29" s="138"/>
      <c r="T29" s="192"/>
      <c r="U29" s="182"/>
      <c r="V29" s="172"/>
      <c r="W29" s="182">
        <f t="shared" si="24"/>
        <v>0</v>
      </c>
      <c r="X29" s="172"/>
      <c r="Y29" s="153"/>
      <c r="Z29" s="138"/>
      <c r="AA29" s="192"/>
      <c r="AB29" s="182"/>
      <c r="AC29" s="172"/>
      <c r="AD29" s="182"/>
      <c r="AE29" s="186"/>
      <c r="AF29" s="193"/>
      <c r="AG29" s="198"/>
      <c r="AH29" s="195"/>
      <c r="AI29" s="193" t="s">
        <v>83</v>
      </c>
      <c r="AJ29" s="195">
        <v>1.6</v>
      </c>
      <c r="AK29" s="191" t="s">
        <v>85</v>
      </c>
    </row>
    <row r="30" spans="1:37" ht="27" customHeight="1">
      <c r="A30" s="149"/>
      <c r="B30" s="199"/>
      <c r="C30" s="152"/>
      <c r="D30" s="153"/>
      <c r="E30" s="138"/>
      <c r="F30" s="159"/>
      <c r="G30" s="182"/>
      <c r="H30" s="172"/>
      <c r="I30" s="182">
        <f t="shared" si="20"/>
        <v>0</v>
      </c>
      <c r="J30" s="172" t="s">
        <v>201</v>
      </c>
      <c r="K30" s="153">
        <v>1</v>
      </c>
      <c r="L30" s="131">
        <f t="shared" si="21"/>
        <v>1.1000000000000001</v>
      </c>
      <c r="M30" s="192">
        <f>F2</f>
        <v>1.1000000000000001</v>
      </c>
      <c r="N30" s="153" t="s">
        <v>66</v>
      </c>
      <c r="O30" s="172">
        <v>100</v>
      </c>
      <c r="P30" s="182">
        <f t="shared" si="22"/>
        <v>110.00000000000001</v>
      </c>
      <c r="Q30" s="152"/>
      <c r="R30" s="153"/>
      <c r="S30" s="138"/>
      <c r="T30" s="192"/>
      <c r="U30" s="182"/>
      <c r="V30" s="172"/>
      <c r="W30" s="182">
        <f t="shared" si="24"/>
        <v>0</v>
      </c>
      <c r="X30" s="172"/>
      <c r="Y30" s="153"/>
      <c r="Z30" s="131"/>
      <c r="AA30" s="192"/>
      <c r="AB30" s="182"/>
      <c r="AC30" s="172"/>
      <c r="AD30" s="182"/>
      <c r="AE30" s="186"/>
      <c r="AF30" s="200"/>
      <c r="AG30" s="201"/>
      <c r="AH30" s="195"/>
      <c r="AI30" s="193" t="s">
        <v>89</v>
      </c>
      <c r="AJ30" s="195">
        <v>1</v>
      </c>
      <c r="AK30" s="197">
        <v>1</v>
      </c>
    </row>
    <row r="31" spans="1:37" ht="27" customHeight="1">
      <c r="A31" s="202"/>
      <c r="B31" s="203"/>
      <c r="C31" s="204"/>
      <c r="D31" s="205"/>
      <c r="E31" s="138"/>
      <c r="F31" s="159"/>
      <c r="G31" s="206"/>
      <c r="H31" s="207"/>
      <c r="I31" s="182"/>
      <c r="J31" s="204"/>
      <c r="K31" s="205"/>
      <c r="L31" s="138"/>
      <c r="M31" s="192"/>
      <c r="N31" s="153"/>
      <c r="O31" s="207"/>
      <c r="P31" s="182"/>
      <c r="Q31" s="204"/>
      <c r="R31" s="205"/>
      <c r="S31" s="138"/>
      <c r="T31" s="192"/>
      <c r="U31" s="206"/>
      <c r="V31" s="207"/>
      <c r="W31" s="182"/>
      <c r="X31" s="207"/>
      <c r="Y31" s="205"/>
      <c r="Z31" s="131"/>
      <c r="AA31" s="192"/>
      <c r="AB31" s="206"/>
      <c r="AC31" s="207"/>
      <c r="AD31" s="182"/>
      <c r="AE31" s="208"/>
      <c r="AF31" s="200"/>
      <c r="AG31" s="201"/>
      <c r="AH31" s="195"/>
      <c r="AI31" s="193"/>
      <c r="AJ31" s="195"/>
      <c r="AK31" s="197"/>
    </row>
    <row r="32" spans="1:37" s="212" customFormat="1" ht="27" customHeight="1">
      <c r="A32" s="209"/>
      <c r="B32" s="176"/>
      <c r="C32" s="277" t="s">
        <v>202</v>
      </c>
      <c r="D32" s="277"/>
      <c r="E32" s="277"/>
      <c r="F32" s="277"/>
      <c r="G32" s="277"/>
      <c r="H32" s="277"/>
      <c r="I32" s="277"/>
      <c r="J32" s="293" t="s">
        <v>217</v>
      </c>
      <c r="K32" s="293"/>
      <c r="L32" s="293"/>
      <c r="M32" s="293"/>
      <c r="N32" s="293"/>
      <c r="O32" s="293"/>
      <c r="P32" s="293"/>
      <c r="Q32" s="279" t="s">
        <v>18</v>
      </c>
      <c r="R32" s="280"/>
      <c r="S32" s="280"/>
      <c r="T32" s="280"/>
      <c r="U32" s="280"/>
      <c r="V32" s="280"/>
      <c r="W32" s="281"/>
      <c r="X32" s="277" t="s">
        <v>203</v>
      </c>
      <c r="Y32" s="277"/>
      <c r="Z32" s="277"/>
      <c r="AA32" s="277"/>
      <c r="AB32" s="277"/>
      <c r="AC32" s="277"/>
      <c r="AD32" s="279"/>
      <c r="AE32" s="176"/>
      <c r="AF32" s="210" t="s">
        <v>21</v>
      </c>
      <c r="AG32" s="211">
        <v>746</v>
      </c>
      <c r="AH32" s="179" t="s">
        <v>23</v>
      </c>
      <c r="AI32" s="278" t="s">
        <v>25</v>
      </c>
      <c r="AJ32" s="278"/>
      <c r="AK32" s="180" t="s">
        <v>27</v>
      </c>
    </row>
    <row r="33" spans="1:37" ht="27" customHeight="1">
      <c r="A33" s="143"/>
      <c r="B33" s="181"/>
      <c r="C33" s="136" t="s">
        <v>171</v>
      </c>
      <c r="D33" s="170">
        <v>4</v>
      </c>
      <c r="E33" s="131">
        <f t="shared" ref="E33:E36" si="28">F33*D33</f>
        <v>4.4000000000000004</v>
      </c>
      <c r="F33" s="159">
        <f>F2</f>
        <v>1.1000000000000001</v>
      </c>
      <c r="G33" s="170" t="s">
        <v>35</v>
      </c>
      <c r="H33" s="136">
        <v>150</v>
      </c>
      <c r="I33" s="182">
        <f t="shared" ref="I33:I36" si="29">E33*H33</f>
        <v>660</v>
      </c>
      <c r="J33" s="289" t="s">
        <v>179</v>
      </c>
      <c r="K33" s="290">
        <v>6</v>
      </c>
      <c r="L33" s="286">
        <v>8</v>
      </c>
      <c r="M33" s="291">
        <f>F30</f>
        <v>0</v>
      </c>
      <c r="N33" s="292" t="s">
        <v>35</v>
      </c>
      <c r="O33" s="297">
        <v>35</v>
      </c>
      <c r="P33" s="288">
        <f t="shared" ref="P33:P36" si="30">L33*O33</f>
        <v>280</v>
      </c>
      <c r="Q33" s="136" t="s">
        <v>140</v>
      </c>
      <c r="R33" s="170">
        <v>8</v>
      </c>
      <c r="S33" s="131">
        <f>T33*R33</f>
        <v>8.8000000000000007</v>
      </c>
      <c r="T33" s="183">
        <f>F2</f>
        <v>1.1000000000000001</v>
      </c>
      <c r="U33" s="184" t="s">
        <v>31</v>
      </c>
      <c r="V33" s="185">
        <v>30</v>
      </c>
      <c r="W33" s="182">
        <f t="shared" ref="W33:W35" si="31">S33*V33</f>
        <v>264</v>
      </c>
      <c r="X33" s="136" t="s">
        <v>185</v>
      </c>
      <c r="Y33" s="170">
        <v>2</v>
      </c>
      <c r="Z33" s="131">
        <f>AA33*Y33</f>
        <v>2.2000000000000002</v>
      </c>
      <c r="AA33" s="183">
        <f>F2</f>
        <v>1.1000000000000001</v>
      </c>
      <c r="AB33" s="184" t="s">
        <v>35</v>
      </c>
      <c r="AC33" s="185">
        <v>35</v>
      </c>
      <c r="AD33" s="182">
        <f t="shared" ref="AD33:AD37" si="32">AC33*Z33</f>
        <v>77</v>
      </c>
      <c r="AE33" s="186"/>
      <c r="AF33" s="213" t="s">
        <v>40</v>
      </c>
      <c r="AG33" s="214">
        <f>AJ33*2+AJ36*1+AJ34*7</f>
        <v>28.6</v>
      </c>
      <c r="AH33" s="189" t="s">
        <v>42</v>
      </c>
      <c r="AI33" s="190" t="s">
        <v>44</v>
      </c>
      <c r="AJ33" s="189">
        <v>5</v>
      </c>
      <c r="AK33" s="191" t="s">
        <v>46</v>
      </c>
    </row>
    <row r="34" spans="1:37" ht="27" customHeight="1">
      <c r="A34" s="215">
        <f>A27+1</f>
        <v>43482</v>
      </c>
      <c r="B34" s="128" t="s">
        <v>48</v>
      </c>
      <c r="C34" s="152" t="s">
        <v>204</v>
      </c>
      <c r="D34" s="153">
        <v>3</v>
      </c>
      <c r="E34" s="131">
        <f t="shared" si="28"/>
        <v>3.3000000000000003</v>
      </c>
      <c r="F34" s="159">
        <f>F2</f>
        <v>1.1000000000000001</v>
      </c>
      <c r="G34" s="153" t="s">
        <v>35</v>
      </c>
      <c r="H34" s="152">
        <v>35</v>
      </c>
      <c r="I34" s="182">
        <f t="shared" si="29"/>
        <v>115.50000000000001</v>
      </c>
      <c r="J34" s="284" t="s">
        <v>218</v>
      </c>
      <c r="K34" s="298">
        <v>0.5</v>
      </c>
      <c r="L34" s="286">
        <v>1</v>
      </c>
      <c r="M34" s="287">
        <f>F30</f>
        <v>0</v>
      </c>
      <c r="N34" s="288" t="s">
        <v>35</v>
      </c>
      <c r="O34" s="296">
        <v>70</v>
      </c>
      <c r="P34" s="288">
        <f t="shared" si="30"/>
        <v>70</v>
      </c>
      <c r="Q34" s="152"/>
      <c r="R34" s="153"/>
      <c r="S34" s="138"/>
      <c r="T34" s="192"/>
      <c r="U34" s="182"/>
      <c r="V34" s="172"/>
      <c r="W34" s="182"/>
      <c r="X34" s="152" t="s">
        <v>100</v>
      </c>
      <c r="Y34" s="153">
        <v>1</v>
      </c>
      <c r="Z34" s="131">
        <f>AA34*Y34</f>
        <v>1.1000000000000001</v>
      </c>
      <c r="AA34" s="192">
        <f>F2</f>
        <v>1.1000000000000001</v>
      </c>
      <c r="AB34" s="182" t="s">
        <v>31</v>
      </c>
      <c r="AC34" s="172">
        <v>80</v>
      </c>
      <c r="AD34" s="182">
        <f t="shared" si="32"/>
        <v>88</v>
      </c>
      <c r="AE34" s="186"/>
      <c r="AF34" s="200" t="s">
        <v>57</v>
      </c>
      <c r="AG34" s="216">
        <f>AJ34*5+AJ35*5</f>
        <v>25.5</v>
      </c>
      <c r="AH34" s="195" t="s">
        <v>42</v>
      </c>
      <c r="AI34" s="196" t="s">
        <v>59</v>
      </c>
      <c r="AJ34" s="195">
        <v>2.5</v>
      </c>
      <c r="AK34" s="191">
        <v>2</v>
      </c>
    </row>
    <row r="35" spans="1:37" ht="27" customHeight="1">
      <c r="A35" s="217">
        <f>A34</f>
        <v>43482</v>
      </c>
      <c r="B35" s="149" t="s">
        <v>61</v>
      </c>
      <c r="C35" s="152" t="s">
        <v>109</v>
      </c>
      <c r="D35" s="153">
        <v>2</v>
      </c>
      <c r="E35" s="131">
        <f>F35*D35</f>
        <v>2.2000000000000002</v>
      </c>
      <c r="F35" s="159">
        <f>F2</f>
        <v>1.1000000000000001</v>
      </c>
      <c r="G35" s="153" t="s">
        <v>35</v>
      </c>
      <c r="H35" s="152">
        <v>35</v>
      </c>
      <c r="I35" s="182">
        <f t="shared" si="29"/>
        <v>77</v>
      </c>
      <c r="J35" s="284" t="s">
        <v>219</v>
      </c>
      <c r="K35" s="285">
        <v>1</v>
      </c>
      <c r="L35" s="286">
        <v>1</v>
      </c>
      <c r="M35" s="287">
        <f>F30</f>
        <v>0</v>
      </c>
      <c r="N35" s="288" t="s">
        <v>66</v>
      </c>
      <c r="O35" s="296">
        <v>80</v>
      </c>
      <c r="P35" s="288">
        <f t="shared" si="30"/>
        <v>80</v>
      </c>
      <c r="Q35" s="152" t="s">
        <v>104</v>
      </c>
      <c r="R35" s="153">
        <v>0.5</v>
      </c>
      <c r="S35" s="138">
        <f>T35*R35</f>
        <v>0.55000000000000004</v>
      </c>
      <c r="T35" s="192">
        <f>F2</f>
        <v>1.1000000000000001</v>
      </c>
      <c r="U35" s="182" t="s">
        <v>69</v>
      </c>
      <c r="V35" s="172">
        <v>80</v>
      </c>
      <c r="W35" s="182">
        <f t="shared" si="31"/>
        <v>44</v>
      </c>
      <c r="X35" s="152" t="s">
        <v>205</v>
      </c>
      <c r="Y35" s="153">
        <v>1</v>
      </c>
      <c r="Z35" s="131">
        <f t="shared" ref="Z35:Z37" si="33">AA35*Y35</f>
        <v>1.1000000000000001</v>
      </c>
      <c r="AA35" s="192">
        <f>F2</f>
        <v>1.1000000000000001</v>
      </c>
      <c r="AB35" s="182" t="s">
        <v>31</v>
      </c>
      <c r="AC35" s="172">
        <v>65</v>
      </c>
      <c r="AD35" s="182">
        <f t="shared" si="32"/>
        <v>71.5</v>
      </c>
      <c r="AE35" s="186"/>
      <c r="AF35" s="200" t="s">
        <v>72</v>
      </c>
      <c r="AG35" s="216">
        <v>95.5</v>
      </c>
      <c r="AH35" s="195" t="s">
        <v>42</v>
      </c>
      <c r="AI35" s="193" t="s">
        <v>74</v>
      </c>
      <c r="AJ35" s="195">
        <v>2.6</v>
      </c>
      <c r="AK35" s="197" t="s">
        <v>76</v>
      </c>
    </row>
    <row r="36" spans="1:37" ht="27" customHeight="1">
      <c r="A36" s="143"/>
      <c r="B36" s="149" t="s">
        <v>78</v>
      </c>
      <c r="C36" s="152" t="s">
        <v>180</v>
      </c>
      <c r="D36" s="163">
        <v>1</v>
      </c>
      <c r="E36" s="131">
        <f t="shared" si="28"/>
        <v>1.1000000000000001</v>
      </c>
      <c r="F36" s="159">
        <f>F2</f>
        <v>1.1000000000000001</v>
      </c>
      <c r="G36" s="153" t="s">
        <v>35</v>
      </c>
      <c r="H36" s="152">
        <v>35</v>
      </c>
      <c r="I36" s="182">
        <f t="shared" si="29"/>
        <v>38.5</v>
      </c>
      <c r="J36" s="284" t="s">
        <v>220</v>
      </c>
      <c r="K36" s="285">
        <v>1</v>
      </c>
      <c r="L36" s="286">
        <v>1</v>
      </c>
      <c r="M36" s="287">
        <f>F30</f>
        <v>0</v>
      </c>
      <c r="N36" s="288" t="s">
        <v>66</v>
      </c>
      <c r="O36" s="296">
        <v>80</v>
      </c>
      <c r="P36" s="288">
        <f t="shared" si="30"/>
        <v>80</v>
      </c>
      <c r="Q36" s="152"/>
      <c r="R36" s="153"/>
      <c r="S36" s="138"/>
      <c r="T36" s="192"/>
      <c r="U36" s="182"/>
      <c r="V36" s="172"/>
      <c r="W36" s="182"/>
      <c r="X36" s="152" t="s">
        <v>206</v>
      </c>
      <c r="Y36" s="153">
        <v>0.5</v>
      </c>
      <c r="Z36" s="138">
        <f t="shared" si="33"/>
        <v>0.55000000000000004</v>
      </c>
      <c r="AA36" s="192">
        <f>F2</f>
        <v>1.1000000000000001</v>
      </c>
      <c r="AB36" s="182" t="s">
        <v>31</v>
      </c>
      <c r="AC36" s="172">
        <v>85</v>
      </c>
      <c r="AD36" s="182">
        <f t="shared" si="32"/>
        <v>46.750000000000007</v>
      </c>
      <c r="AE36" s="186"/>
      <c r="AF36" s="200"/>
      <c r="AG36" s="201"/>
      <c r="AH36" s="195"/>
      <c r="AI36" s="193" t="s">
        <v>83</v>
      </c>
      <c r="AJ36" s="195">
        <v>1.1000000000000001</v>
      </c>
      <c r="AK36" s="191" t="s">
        <v>85</v>
      </c>
    </row>
    <row r="37" spans="1:37" ht="27" customHeight="1">
      <c r="A37" s="143"/>
      <c r="B37" s="181"/>
      <c r="C37" s="152"/>
      <c r="D37" s="153"/>
      <c r="E37" s="138"/>
      <c r="F37" s="159"/>
      <c r="G37" s="153"/>
      <c r="H37" s="152"/>
      <c r="I37" s="182"/>
      <c r="J37" s="152"/>
      <c r="K37" s="153"/>
      <c r="L37" s="138"/>
      <c r="M37" s="192"/>
      <c r="N37" s="182"/>
      <c r="O37" s="172"/>
      <c r="P37" s="182"/>
      <c r="Q37" s="152"/>
      <c r="R37" s="153"/>
      <c r="S37" s="138"/>
      <c r="T37" s="192"/>
      <c r="U37" s="182"/>
      <c r="V37" s="172"/>
      <c r="W37" s="182"/>
      <c r="X37" s="152" t="s">
        <v>207</v>
      </c>
      <c r="Y37" s="153">
        <v>0.5</v>
      </c>
      <c r="Z37" s="138">
        <f t="shared" si="33"/>
        <v>0.55000000000000004</v>
      </c>
      <c r="AA37" s="192">
        <f>F2</f>
        <v>1.1000000000000001</v>
      </c>
      <c r="AB37" s="182" t="s">
        <v>31</v>
      </c>
      <c r="AC37" s="172">
        <v>50</v>
      </c>
      <c r="AD37" s="182">
        <f t="shared" si="32"/>
        <v>27.500000000000004</v>
      </c>
      <c r="AE37" s="186"/>
      <c r="AF37" s="200"/>
      <c r="AG37" s="201"/>
      <c r="AH37" s="195"/>
      <c r="AI37" s="193" t="s">
        <v>89</v>
      </c>
      <c r="AJ37" s="195">
        <v>0</v>
      </c>
      <c r="AK37" s="197">
        <v>1</v>
      </c>
    </row>
    <row r="38" spans="1:37" ht="27" customHeight="1">
      <c r="A38" s="218"/>
      <c r="B38" s="203"/>
      <c r="C38" s="204"/>
      <c r="D38" s="205"/>
      <c r="E38" s="219"/>
      <c r="F38" s="220"/>
      <c r="G38" s="205"/>
      <c r="H38" s="204"/>
      <c r="I38" s="206"/>
      <c r="J38" s="204"/>
      <c r="K38" s="205"/>
      <c r="L38" s="219"/>
      <c r="M38" s="221"/>
      <c r="N38" s="206"/>
      <c r="O38" s="207"/>
      <c r="P38" s="206"/>
      <c r="Q38" s="204"/>
      <c r="R38" s="205"/>
      <c r="S38" s="222"/>
      <c r="T38" s="221"/>
      <c r="U38" s="206"/>
      <c r="V38" s="207"/>
      <c r="W38" s="206"/>
      <c r="X38" s="204"/>
      <c r="Y38" s="205"/>
      <c r="Z38" s="219"/>
      <c r="AA38" s="221"/>
      <c r="AB38" s="206"/>
      <c r="AC38" s="207"/>
      <c r="AD38" s="206"/>
      <c r="AE38" s="208" t="s">
        <v>208</v>
      </c>
      <c r="AF38" s="223"/>
      <c r="AG38" s="224"/>
      <c r="AH38" s="225"/>
      <c r="AI38" s="223"/>
      <c r="AJ38" s="225"/>
      <c r="AK38" s="226"/>
    </row>
    <row r="39" spans="1:37" ht="32.25">
      <c r="A39" s="227"/>
      <c r="B39" s="228"/>
      <c r="C39" s="229"/>
      <c r="D39" s="229"/>
      <c r="E39" s="230"/>
      <c r="F39" s="159"/>
      <c r="G39" s="231"/>
      <c r="H39" s="229"/>
      <c r="I39" s="229">
        <f>SUM(I5:I38)</f>
        <v>4645</v>
      </c>
      <c r="J39" s="229"/>
      <c r="K39" s="229"/>
      <c r="L39" s="232"/>
      <c r="M39" s="153"/>
      <c r="N39" s="231"/>
      <c r="O39" s="229"/>
      <c r="P39" s="229">
        <f>SUM(P5:P38)</f>
        <v>2572.5</v>
      </c>
      <c r="Q39" s="229"/>
      <c r="R39" s="229"/>
      <c r="S39" s="232"/>
      <c r="T39" s="153" t="s">
        <v>159</v>
      </c>
      <c r="U39" s="231"/>
      <c r="V39" s="229"/>
      <c r="W39" s="229">
        <f>SUM(W5:W38)</f>
        <v>1985</v>
      </c>
      <c r="X39" s="229"/>
      <c r="Y39" s="229"/>
      <c r="Z39" s="232"/>
      <c r="AA39" s="153"/>
      <c r="AB39" s="231"/>
      <c r="AC39" s="229"/>
      <c r="AD39" s="229">
        <f>SUM(AD5:AD38)</f>
        <v>949.30000000000007</v>
      </c>
      <c r="AE39" s="233">
        <f>(SUM(A39:AD39)+P2*E2*5)/K2/E2</f>
        <v>20.45781818181818</v>
      </c>
      <c r="AF39" s="234"/>
      <c r="AG39" s="235"/>
      <c r="AH39" s="235"/>
      <c r="AI39" s="235"/>
      <c r="AJ39" s="235"/>
      <c r="AK39" s="235"/>
    </row>
    <row r="40" spans="1:37" ht="32.25">
      <c r="A40" s="227" t="s">
        <v>161</v>
      </c>
      <c r="B40" s="227"/>
      <c r="C40" s="112"/>
      <c r="D40" s="112"/>
      <c r="E40" s="236"/>
      <c r="F40" s="237"/>
      <c r="G40" s="282" t="s">
        <v>163</v>
      </c>
      <c r="H40" s="282"/>
      <c r="I40" s="282"/>
      <c r="J40" s="282"/>
      <c r="K40" s="282"/>
      <c r="L40" s="238"/>
      <c r="M40" s="239"/>
      <c r="N40" s="110"/>
      <c r="O40" s="112"/>
      <c r="P40" s="112"/>
      <c r="Q40" s="283" t="s">
        <v>165</v>
      </c>
      <c r="R40" s="283"/>
      <c r="S40" s="283"/>
      <c r="T40" s="283"/>
      <c r="U40" s="283"/>
      <c r="V40" s="112"/>
      <c r="W40" s="112"/>
      <c r="X40" s="112"/>
      <c r="Y40" s="112"/>
      <c r="Z40" s="240"/>
      <c r="AA40" s="239"/>
      <c r="AB40" s="110"/>
      <c r="AC40" s="112"/>
      <c r="AD40" s="112"/>
      <c r="AE40" s="110"/>
      <c r="AF40" s="241"/>
      <c r="AG40" s="112"/>
    </row>
    <row r="41" spans="1:37" ht="32.25">
      <c r="A41" s="110"/>
      <c r="B41" s="110"/>
      <c r="C41" s="112"/>
      <c r="D41" s="112"/>
      <c r="E41" s="236"/>
      <c r="G41" s="110"/>
      <c r="H41" s="112"/>
      <c r="I41" s="112"/>
      <c r="J41" s="112"/>
      <c r="K41" s="112"/>
      <c r="L41" s="240"/>
      <c r="N41" s="112"/>
      <c r="O41" s="112"/>
      <c r="P41" s="112"/>
      <c r="Q41" s="112"/>
      <c r="R41" s="112"/>
      <c r="S41" s="240"/>
      <c r="U41" s="112"/>
      <c r="V41" s="112"/>
      <c r="W41" s="112"/>
      <c r="X41" s="112"/>
      <c r="Y41" s="112"/>
      <c r="Z41" s="240"/>
      <c r="AB41" s="112"/>
      <c r="AC41" s="112"/>
      <c r="AD41" s="112"/>
      <c r="AE41" s="110"/>
      <c r="AF41" s="103"/>
    </row>
    <row r="42" spans="1:37" ht="16.5">
      <c r="AF42" s="103"/>
    </row>
    <row r="43" spans="1:37" ht="16.5">
      <c r="AF43" s="103"/>
    </row>
    <row r="44" spans="1:37" ht="16.5">
      <c r="AF44" s="103"/>
    </row>
  </sheetData>
  <mergeCells count="32"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港墘1.6-1.10</vt:lpstr>
      <vt:lpstr>1.13-1.17</vt:lpstr>
      <vt:lpstr>'港墘1.6-1.10'!Print_Area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2020-01-03T06:47:33Z</cp:lastPrinted>
  <dcterms:created xsi:type="dcterms:W3CDTF">2019-12-26T09:54:15Z</dcterms:created>
  <dcterms:modified xsi:type="dcterms:W3CDTF">2020-01-03T06:47:33Z</dcterms:modified>
</cp:coreProperties>
</file>